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ashenkov\Desktop\Отчет сутки\Работа ПК 2022\"/>
    </mc:Choice>
  </mc:AlternateContent>
  <bookViews>
    <workbookView xWindow="0" yWindow="0" windowWidth="28725" windowHeight="12360" firstSheet="11" activeTab="22"/>
  </bookViews>
  <sheets>
    <sheet name=" 28 02 2022" sheetId="1" r:id="rId1"/>
    <sheet name=" 01 03 2022" sheetId="2" r:id="rId2"/>
    <sheet name=" 02 03 2022" sheetId="3" r:id="rId3"/>
    <sheet name=" 03 03 2022" sheetId="4" r:id="rId4"/>
    <sheet name=" 04 03 2022" sheetId="5" r:id="rId5"/>
    <sheet name="05 06 07 08 03 22" sheetId="6" r:id="rId6"/>
    <sheet name="09 03 22" sheetId="7" r:id="rId7"/>
    <sheet name="10 03 22" sheetId="8" r:id="rId8"/>
    <sheet name="11 12 13 03 22" sheetId="9" r:id="rId9"/>
    <sheet name="14 03 22" sheetId="10" r:id="rId10"/>
    <sheet name="15 03 22" sheetId="11" r:id="rId11"/>
    <sheet name="16 03 22" sheetId="12" r:id="rId12"/>
    <sheet name="17 03 22" sheetId="13" r:id="rId13"/>
    <sheet name="18 19 20 03 22" sheetId="14" r:id="rId14"/>
    <sheet name="21 03 22" sheetId="15" r:id="rId15"/>
    <sheet name="22 03 22" sheetId="16" r:id="rId16"/>
    <sheet name="23 03 22" sheetId="17" r:id="rId17"/>
    <sheet name="24 03 22" sheetId="18" r:id="rId18"/>
    <sheet name="25 26 27 03 22" sheetId="19" r:id="rId19"/>
    <sheet name="28 03 22" sheetId="20" r:id="rId20"/>
    <sheet name="29 03 22" sheetId="21" r:id="rId21"/>
    <sheet name="30 03 22" sheetId="22" r:id="rId22"/>
    <sheet name="31 03 22" sheetId="23" r:id="rId2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0" i="23" l="1"/>
  <c r="D120" i="23"/>
  <c r="K79" i="23"/>
  <c r="E79" i="23"/>
  <c r="K75" i="23"/>
  <c r="J75" i="23"/>
  <c r="E75" i="23"/>
  <c r="D75" i="23"/>
  <c r="K73" i="23"/>
  <c r="E73" i="23"/>
  <c r="K71" i="23"/>
  <c r="E70" i="23"/>
  <c r="K67" i="23"/>
  <c r="J67" i="23"/>
  <c r="E67" i="23"/>
  <c r="D67" i="23"/>
  <c r="K65" i="23"/>
  <c r="E65" i="23"/>
  <c r="I64" i="23"/>
  <c r="K63" i="23"/>
  <c r="J59" i="23"/>
  <c r="K59" i="23" s="1"/>
  <c r="K57" i="23"/>
  <c r="I56" i="23"/>
  <c r="C56" i="23"/>
  <c r="F53" i="23"/>
  <c r="C50" i="23"/>
  <c r="C49" i="23"/>
  <c r="D46" i="23"/>
  <c r="D44" i="23"/>
  <c r="D43" i="23"/>
  <c r="D42" i="23"/>
  <c r="D48" i="23" s="1"/>
  <c r="D41" i="23"/>
  <c r="D40" i="23"/>
  <c r="F39" i="23"/>
  <c r="F45" i="23" s="1"/>
  <c r="J36" i="23"/>
  <c r="I36" i="23"/>
  <c r="H36" i="23"/>
  <c r="E36" i="23"/>
  <c r="F36" i="23" s="1"/>
  <c r="F35" i="23"/>
  <c r="E34" i="23"/>
  <c r="D50" i="23" l="1"/>
  <c r="E35" i="23"/>
  <c r="E120" i="22"/>
  <c r="D120" i="22"/>
  <c r="K79" i="22"/>
  <c r="E79" i="22"/>
  <c r="K75" i="22"/>
  <c r="J75" i="22"/>
  <c r="E75" i="22"/>
  <c r="D75" i="22"/>
  <c r="K73" i="22"/>
  <c r="E73" i="22"/>
  <c r="K71" i="22"/>
  <c r="E70" i="22"/>
  <c r="K67" i="22"/>
  <c r="J67" i="22"/>
  <c r="E67" i="22"/>
  <c r="D67" i="22"/>
  <c r="K65" i="22"/>
  <c r="E65" i="22"/>
  <c r="I64" i="22"/>
  <c r="K63" i="22"/>
  <c r="K59" i="22"/>
  <c r="J59" i="22"/>
  <c r="K57" i="22"/>
  <c r="I56" i="22"/>
  <c r="C56" i="22"/>
  <c r="F53" i="22"/>
  <c r="C50" i="22"/>
  <c r="C49" i="22"/>
  <c r="D46" i="22"/>
  <c r="D44" i="22"/>
  <c r="D43" i="22"/>
  <c r="D42" i="22"/>
  <c r="D41" i="22"/>
  <c r="D40" i="22"/>
  <c r="F39" i="22"/>
  <c r="F45" i="22" s="1"/>
  <c r="J36" i="22"/>
  <c r="I36" i="22"/>
  <c r="H36" i="22"/>
  <c r="E36" i="22"/>
  <c r="F36" i="22" s="1"/>
  <c r="F35" i="22"/>
  <c r="E34" i="22"/>
  <c r="E35" i="22" s="1"/>
  <c r="D48" i="22" l="1"/>
  <c r="D50" i="22"/>
  <c r="E120" i="21"/>
  <c r="D120" i="21"/>
  <c r="K79" i="21"/>
  <c r="E79" i="21"/>
  <c r="J75" i="21"/>
  <c r="K75" i="21" s="1"/>
  <c r="D75" i="21"/>
  <c r="E75" i="21" s="1"/>
  <c r="K73" i="21"/>
  <c r="E73" i="21"/>
  <c r="K71" i="21"/>
  <c r="E70" i="21"/>
  <c r="J67" i="21"/>
  <c r="K67" i="21" s="1"/>
  <c r="D67" i="21"/>
  <c r="E67" i="21" s="1"/>
  <c r="K65" i="21"/>
  <c r="E65" i="21"/>
  <c r="I64" i="21"/>
  <c r="K63" i="21"/>
  <c r="J59" i="21"/>
  <c r="K59" i="21" s="1"/>
  <c r="K57" i="21"/>
  <c r="I56" i="21"/>
  <c r="C56" i="21"/>
  <c r="F53" i="21"/>
  <c r="C50" i="21"/>
  <c r="C49" i="21"/>
  <c r="D46" i="21"/>
  <c r="D44" i="21"/>
  <c r="D43" i="21"/>
  <c r="D42" i="21"/>
  <c r="D41" i="21"/>
  <c r="D40" i="21"/>
  <c r="D50" i="21" s="1"/>
  <c r="F39" i="21"/>
  <c r="F45" i="21" s="1"/>
  <c r="J36" i="21"/>
  <c r="I36" i="21"/>
  <c r="H36" i="21"/>
  <c r="E36" i="21"/>
  <c r="F36" i="21" s="1"/>
  <c r="F35" i="21"/>
  <c r="E34" i="21"/>
  <c r="E35" i="21" s="1"/>
  <c r="D48" i="21" l="1"/>
  <c r="E120" i="20"/>
  <c r="D120" i="20"/>
  <c r="K92" i="20"/>
  <c r="K79" i="20"/>
  <c r="E79" i="20"/>
  <c r="K75" i="20"/>
  <c r="J75" i="20"/>
  <c r="E75" i="20"/>
  <c r="D75" i="20"/>
  <c r="K73" i="20"/>
  <c r="E73" i="20"/>
  <c r="K71" i="20"/>
  <c r="E70" i="20"/>
  <c r="K67" i="20"/>
  <c r="J67" i="20"/>
  <c r="E67" i="20"/>
  <c r="D67" i="20"/>
  <c r="K65" i="20"/>
  <c r="E65" i="20"/>
  <c r="I64" i="20"/>
  <c r="K63" i="20"/>
  <c r="J59" i="20"/>
  <c r="K59" i="20" s="1"/>
  <c r="K57" i="20"/>
  <c r="I56" i="20"/>
  <c r="C56" i="20"/>
  <c r="F53" i="20"/>
  <c r="C50" i="20"/>
  <c r="C49" i="20"/>
  <c r="D46" i="20"/>
  <c r="D44" i="20"/>
  <c r="D43" i="20"/>
  <c r="D42" i="20"/>
  <c r="D41" i="20"/>
  <c r="D40" i="20"/>
  <c r="F39" i="20"/>
  <c r="F45" i="20" s="1"/>
  <c r="J36" i="20"/>
  <c r="I36" i="20"/>
  <c r="H36" i="20"/>
  <c r="E36" i="20"/>
  <c r="F36" i="20" s="1"/>
  <c r="F35" i="20"/>
  <c r="E34" i="20"/>
  <c r="D50" i="20" l="1"/>
  <c r="D48" i="20"/>
  <c r="E35" i="20"/>
  <c r="E120" i="19"/>
  <c r="D120" i="19"/>
  <c r="K92" i="19"/>
  <c r="K79" i="19"/>
  <c r="E79" i="19"/>
  <c r="K75" i="19"/>
  <c r="J75" i="19"/>
  <c r="E75" i="19"/>
  <c r="D75" i="19"/>
  <c r="K73" i="19"/>
  <c r="E73" i="19"/>
  <c r="K71" i="19"/>
  <c r="E70" i="19"/>
  <c r="K67" i="19"/>
  <c r="J67" i="19"/>
  <c r="E67" i="19"/>
  <c r="D67" i="19"/>
  <c r="K65" i="19"/>
  <c r="E65" i="19"/>
  <c r="I64" i="19"/>
  <c r="K63" i="19"/>
  <c r="J59" i="19"/>
  <c r="K59" i="19" s="1"/>
  <c r="K57" i="19"/>
  <c r="I56" i="19"/>
  <c r="C56" i="19"/>
  <c r="F53" i="19"/>
  <c r="C50" i="19"/>
  <c r="C49" i="19"/>
  <c r="D46" i="19"/>
  <c r="D44" i="19"/>
  <c r="D43" i="19"/>
  <c r="D42" i="19"/>
  <c r="D48" i="19" s="1"/>
  <c r="D41" i="19"/>
  <c r="D40" i="19"/>
  <c r="F39" i="19"/>
  <c r="F45" i="19" s="1"/>
  <c r="J36" i="19"/>
  <c r="I36" i="19"/>
  <c r="H36" i="19"/>
  <c r="E36" i="19"/>
  <c r="F36" i="19" s="1"/>
  <c r="F35" i="19"/>
  <c r="E34" i="19"/>
  <c r="D50" i="19" l="1"/>
  <c r="E35" i="19"/>
  <c r="E120" i="18"/>
  <c r="D120" i="18"/>
  <c r="K92" i="18"/>
  <c r="K79" i="18"/>
  <c r="E79" i="18"/>
  <c r="J75" i="18"/>
  <c r="K75" i="18" s="1"/>
  <c r="D75" i="18"/>
  <c r="E75" i="18" s="1"/>
  <c r="K73" i="18"/>
  <c r="E73" i="18"/>
  <c r="K71" i="18"/>
  <c r="E70" i="18"/>
  <c r="J67" i="18"/>
  <c r="K67" i="18" s="1"/>
  <c r="D67" i="18"/>
  <c r="E67" i="18" s="1"/>
  <c r="K65" i="18"/>
  <c r="E65" i="18"/>
  <c r="I64" i="18"/>
  <c r="K63" i="18"/>
  <c r="J59" i="18"/>
  <c r="K59" i="18" s="1"/>
  <c r="K57" i="18"/>
  <c r="I56" i="18"/>
  <c r="C56" i="18"/>
  <c r="F53" i="18"/>
  <c r="C50" i="18"/>
  <c r="C49" i="18"/>
  <c r="D46" i="18"/>
  <c r="D44" i="18"/>
  <c r="D43" i="18"/>
  <c r="D48" i="18" s="1"/>
  <c r="D42" i="18"/>
  <c r="D41" i="18"/>
  <c r="D40" i="18"/>
  <c r="D50" i="18" s="1"/>
  <c r="F39" i="18"/>
  <c r="F45" i="18" s="1"/>
  <c r="J36" i="18"/>
  <c r="I36" i="18"/>
  <c r="H36" i="18"/>
  <c r="E36" i="18"/>
  <c r="F36" i="18" s="1"/>
  <c r="F35" i="18"/>
  <c r="E34" i="18"/>
  <c r="E35" i="18" l="1"/>
  <c r="E120" i="17"/>
  <c r="D120" i="17"/>
  <c r="K92" i="17"/>
  <c r="K79" i="17"/>
  <c r="E79" i="17"/>
  <c r="J75" i="17"/>
  <c r="K75" i="17" s="1"/>
  <c r="D75" i="17"/>
  <c r="E75" i="17" s="1"/>
  <c r="K73" i="17"/>
  <c r="E73" i="17"/>
  <c r="K71" i="17"/>
  <c r="E70" i="17"/>
  <c r="J67" i="17"/>
  <c r="K67" i="17" s="1"/>
  <c r="D67" i="17"/>
  <c r="E67" i="17" s="1"/>
  <c r="K65" i="17"/>
  <c r="E65" i="17"/>
  <c r="I64" i="17"/>
  <c r="K63" i="17"/>
  <c r="J59" i="17"/>
  <c r="K59" i="17" s="1"/>
  <c r="K57" i="17"/>
  <c r="I56" i="17"/>
  <c r="C56" i="17"/>
  <c r="F53" i="17"/>
  <c r="C50" i="17"/>
  <c r="C49" i="17"/>
  <c r="D46" i="17"/>
  <c r="D44" i="17"/>
  <c r="D43" i="17"/>
  <c r="D42" i="17"/>
  <c r="D41" i="17"/>
  <c r="D40" i="17"/>
  <c r="F39" i="17"/>
  <c r="F45" i="17" s="1"/>
  <c r="J36" i="17"/>
  <c r="I36" i="17"/>
  <c r="H36" i="17"/>
  <c r="E36" i="17"/>
  <c r="F36" i="17" s="1"/>
  <c r="F35" i="17"/>
  <c r="E34" i="17"/>
  <c r="D48" i="17" l="1"/>
  <c r="D50" i="17"/>
  <c r="E35" i="17"/>
  <c r="E120" i="16"/>
  <c r="D120" i="16"/>
  <c r="K92" i="16"/>
  <c r="K79" i="16"/>
  <c r="E79" i="16"/>
  <c r="K75" i="16"/>
  <c r="J75" i="16"/>
  <c r="E75" i="16"/>
  <c r="D75" i="16"/>
  <c r="K73" i="16"/>
  <c r="E73" i="16"/>
  <c r="K71" i="16"/>
  <c r="E70" i="16"/>
  <c r="K67" i="16"/>
  <c r="J67" i="16"/>
  <c r="E67" i="16"/>
  <c r="D67" i="16"/>
  <c r="K65" i="16"/>
  <c r="E65" i="16"/>
  <c r="I64" i="16"/>
  <c r="K63" i="16"/>
  <c r="J59" i="16"/>
  <c r="K59" i="16" s="1"/>
  <c r="K57" i="16"/>
  <c r="I56" i="16"/>
  <c r="C56" i="16"/>
  <c r="F53" i="16"/>
  <c r="C50" i="16"/>
  <c r="C49" i="16"/>
  <c r="D46" i="16"/>
  <c r="D44" i="16"/>
  <c r="D43" i="16"/>
  <c r="D42" i="16"/>
  <c r="D41" i="16"/>
  <c r="D40" i="16"/>
  <c r="F39" i="16"/>
  <c r="F45" i="16" s="1"/>
  <c r="J36" i="16"/>
  <c r="I36" i="16"/>
  <c r="H36" i="16"/>
  <c r="E36" i="16"/>
  <c r="F36" i="16" s="1"/>
  <c r="F35" i="16"/>
  <c r="E34" i="16"/>
  <c r="D48" i="16" l="1"/>
  <c r="D50" i="16"/>
  <c r="E35" i="16"/>
  <c r="E120" i="15"/>
  <c r="D120" i="15"/>
  <c r="K92" i="15"/>
  <c r="K79" i="15"/>
  <c r="E79" i="15"/>
  <c r="J75" i="15"/>
  <c r="K75" i="15" s="1"/>
  <c r="D75" i="15"/>
  <c r="E75" i="15" s="1"/>
  <c r="K73" i="15"/>
  <c r="E73" i="15"/>
  <c r="K71" i="15"/>
  <c r="E70" i="15"/>
  <c r="J67" i="15"/>
  <c r="K67" i="15" s="1"/>
  <c r="D67" i="15"/>
  <c r="E67" i="15" s="1"/>
  <c r="K65" i="15"/>
  <c r="E65" i="15"/>
  <c r="I64" i="15"/>
  <c r="K63" i="15"/>
  <c r="J59" i="15"/>
  <c r="K59" i="15" s="1"/>
  <c r="K57" i="15"/>
  <c r="I56" i="15"/>
  <c r="C56" i="15"/>
  <c r="F53" i="15"/>
  <c r="C50" i="15"/>
  <c r="C49" i="15"/>
  <c r="D46" i="15"/>
  <c r="D44" i="15"/>
  <c r="D43" i="15"/>
  <c r="D42" i="15"/>
  <c r="D41" i="15"/>
  <c r="D40" i="15"/>
  <c r="F39" i="15"/>
  <c r="F45" i="15" s="1"/>
  <c r="J36" i="15"/>
  <c r="I36" i="15"/>
  <c r="H36" i="15"/>
  <c r="E36" i="15"/>
  <c r="F36" i="15" s="1"/>
  <c r="F35" i="15"/>
  <c r="E34" i="15"/>
  <c r="D48" i="15" l="1"/>
  <c r="D50" i="15"/>
  <c r="E35" i="15"/>
  <c r="E120" i="14"/>
  <c r="D120" i="14"/>
  <c r="K92" i="14"/>
  <c r="K79" i="14"/>
  <c r="E79" i="14"/>
  <c r="K75" i="14"/>
  <c r="J75" i="14"/>
  <c r="E75" i="14"/>
  <c r="D75" i="14"/>
  <c r="K73" i="14"/>
  <c r="E73" i="14"/>
  <c r="K71" i="14"/>
  <c r="E70" i="14"/>
  <c r="K67" i="14"/>
  <c r="J67" i="14"/>
  <c r="E67" i="14"/>
  <c r="D67" i="14"/>
  <c r="K65" i="14"/>
  <c r="E65" i="14"/>
  <c r="I64" i="14"/>
  <c r="K63" i="14"/>
  <c r="J59" i="14"/>
  <c r="K59" i="14" s="1"/>
  <c r="K57" i="14"/>
  <c r="I56" i="14"/>
  <c r="C56" i="14"/>
  <c r="F53" i="14"/>
  <c r="C50" i="14"/>
  <c r="C49" i="14"/>
  <c r="D46" i="14"/>
  <c r="D44" i="14"/>
  <c r="D43" i="14"/>
  <c r="D42" i="14"/>
  <c r="D48" i="14" s="1"/>
  <c r="D41" i="14"/>
  <c r="D40" i="14"/>
  <c r="F39" i="14"/>
  <c r="F45" i="14" s="1"/>
  <c r="J36" i="14"/>
  <c r="I36" i="14"/>
  <c r="H36" i="14"/>
  <c r="E36" i="14"/>
  <c r="F36" i="14" s="1"/>
  <c r="F35" i="14"/>
  <c r="E34" i="14"/>
  <c r="D50" i="14" l="1"/>
  <c r="E35" i="14"/>
  <c r="E120" i="13"/>
  <c r="D120" i="13"/>
  <c r="K92" i="13"/>
  <c r="K79" i="13"/>
  <c r="E79" i="13"/>
  <c r="J75" i="13"/>
  <c r="K75" i="13" s="1"/>
  <c r="D75" i="13"/>
  <c r="E75" i="13" s="1"/>
  <c r="K73" i="13"/>
  <c r="E73" i="13"/>
  <c r="K71" i="13"/>
  <c r="E70" i="13"/>
  <c r="J67" i="13"/>
  <c r="K67" i="13" s="1"/>
  <c r="D67" i="13"/>
  <c r="E67" i="13" s="1"/>
  <c r="K65" i="13"/>
  <c r="E65" i="13"/>
  <c r="I64" i="13"/>
  <c r="K63" i="13"/>
  <c r="J59" i="13"/>
  <c r="K59" i="13" s="1"/>
  <c r="K57" i="13"/>
  <c r="I56" i="13"/>
  <c r="C56" i="13"/>
  <c r="F53" i="13"/>
  <c r="C50" i="13"/>
  <c r="C49" i="13"/>
  <c r="D46" i="13"/>
  <c r="D44" i="13"/>
  <c r="D43" i="13"/>
  <c r="D42" i="13"/>
  <c r="D41" i="13"/>
  <c r="D40" i="13"/>
  <c r="D50" i="13" s="1"/>
  <c r="F39" i="13"/>
  <c r="F45" i="13" s="1"/>
  <c r="J36" i="13"/>
  <c r="I36" i="13"/>
  <c r="H36" i="13"/>
  <c r="E36" i="13"/>
  <c r="F36" i="13" s="1"/>
  <c r="F35" i="13"/>
  <c r="E34" i="13"/>
  <c r="E35" i="13" s="1"/>
  <c r="D48" i="13" l="1"/>
  <c r="E120" i="12"/>
  <c r="D120" i="12"/>
  <c r="K92" i="12"/>
  <c r="K79" i="12"/>
  <c r="E79" i="12"/>
  <c r="J75" i="12"/>
  <c r="K75" i="12" s="1"/>
  <c r="D75" i="12"/>
  <c r="E75" i="12" s="1"/>
  <c r="K73" i="12"/>
  <c r="E73" i="12"/>
  <c r="K71" i="12"/>
  <c r="E70" i="12"/>
  <c r="J67" i="12"/>
  <c r="K67" i="12" s="1"/>
  <c r="D67" i="12"/>
  <c r="E67" i="12" s="1"/>
  <c r="K65" i="12"/>
  <c r="E65" i="12"/>
  <c r="I64" i="12"/>
  <c r="K63" i="12"/>
  <c r="J59" i="12"/>
  <c r="K59" i="12" s="1"/>
  <c r="K57" i="12"/>
  <c r="I56" i="12"/>
  <c r="C56" i="12"/>
  <c r="F53" i="12"/>
  <c r="C50" i="12"/>
  <c r="C49" i="12"/>
  <c r="D46" i="12"/>
  <c r="D44" i="12"/>
  <c r="D43" i="12"/>
  <c r="D42" i="12"/>
  <c r="D41" i="12"/>
  <c r="D40" i="12"/>
  <c r="F39" i="12"/>
  <c r="F45" i="12" s="1"/>
  <c r="J36" i="12"/>
  <c r="I36" i="12"/>
  <c r="H36" i="12"/>
  <c r="E36" i="12"/>
  <c r="F36" i="12" s="1"/>
  <c r="F35" i="12"/>
  <c r="E34" i="12"/>
  <c r="D50" i="12" l="1"/>
  <c r="D48" i="12"/>
  <c r="E35" i="12"/>
  <c r="E120" i="11"/>
  <c r="D120" i="11"/>
  <c r="K92" i="11"/>
  <c r="K79" i="11"/>
  <c r="E79" i="11"/>
  <c r="J75" i="11"/>
  <c r="K75" i="11" s="1"/>
  <c r="D75" i="11"/>
  <c r="E75" i="11" s="1"/>
  <c r="K73" i="11"/>
  <c r="E73" i="11"/>
  <c r="K71" i="11"/>
  <c r="E70" i="11"/>
  <c r="J67" i="11"/>
  <c r="K67" i="11" s="1"/>
  <c r="D67" i="11"/>
  <c r="E67" i="11" s="1"/>
  <c r="K65" i="11"/>
  <c r="E65" i="11"/>
  <c r="I64" i="11"/>
  <c r="K63" i="11"/>
  <c r="J59" i="11"/>
  <c r="K59" i="11" s="1"/>
  <c r="K57" i="11"/>
  <c r="I56" i="11"/>
  <c r="C56" i="11"/>
  <c r="F53" i="11"/>
  <c r="C50" i="11"/>
  <c r="C49" i="11"/>
  <c r="D46" i="11"/>
  <c r="D44" i="11"/>
  <c r="D43" i="11"/>
  <c r="D42" i="11"/>
  <c r="D41" i="11"/>
  <c r="D40" i="11"/>
  <c r="F39" i="11"/>
  <c r="F45" i="11" s="1"/>
  <c r="J36" i="11"/>
  <c r="I36" i="11"/>
  <c r="H36" i="11"/>
  <c r="E36" i="11"/>
  <c r="F36" i="11" s="1"/>
  <c r="F35" i="11"/>
  <c r="E34" i="11"/>
  <c r="D48" i="11" l="1"/>
  <c r="D50" i="11"/>
  <c r="E35" i="11"/>
  <c r="E120" i="10"/>
  <c r="D120" i="10"/>
  <c r="K92" i="10"/>
  <c r="K79" i="10"/>
  <c r="E79" i="10"/>
  <c r="K75" i="10"/>
  <c r="J75" i="10"/>
  <c r="E75" i="10"/>
  <c r="D75" i="10"/>
  <c r="K73" i="10"/>
  <c r="E73" i="10"/>
  <c r="K71" i="10"/>
  <c r="E70" i="10"/>
  <c r="K67" i="10"/>
  <c r="J67" i="10"/>
  <c r="E67" i="10"/>
  <c r="D67" i="10"/>
  <c r="K65" i="10"/>
  <c r="E65" i="10"/>
  <c r="I64" i="10"/>
  <c r="K63" i="10"/>
  <c r="J59" i="10"/>
  <c r="K59" i="10" s="1"/>
  <c r="K57" i="10"/>
  <c r="I56" i="10"/>
  <c r="C56" i="10"/>
  <c r="F53" i="10"/>
  <c r="C50" i="10"/>
  <c r="C49" i="10"/>
  <c r="D46" i="10"/>
  <c r="D44" i="10"/>
  <c r="D43" i="10"/>
  <c r="D42" i="10"/>
  <c r="D41" i="10"/>
  <c r="D40" i="10"/>
  <c r="F39" i="10"/>
  <c r="F45" i="10" s="1"/>
  <c r="J36" i="10"/>
  <c r="I36" i="10"/>
  <c r="H36" i="10"/>
  <c r="E36" i="10"/>
  <c r="F35" i="10"/>
  <c r="E34" i="10"/>
  <c r="D48" i="10" l="1"/>
  <c r="D50" i="10"/>
  <c r="F36" i="10"/>
  <c r="E35" i="10"/>
  <c r="E120" i="9"/>
  <c r="D120" i="9"/>
  <c r="K92" i="9"/>
  <c r="K79" i="9"/>
  <c r="E79" i="9"/>
  <c r="K75" i="9"/>
  <c r="J75" i="9"/>
  <c r="E75" i="9"/>
  <c r="D75" i="9"/>
  <c r="K73" i="9"/>
  <c r="E73" i="9"/>
  <c r="K71" i="9"/>
  <c r="E70" i="9"/>
  <c r="K67" i="9"/>
  <c r="J67" i="9"/>
  <c r="E67" i="9"/>
  <c r="D67" i="9"/>
  <c r="K65" i="9"/>
  <c r="E65" i="9"/>
  <c r="I64" i="9"/>
  <c r="K63" i="9"/>
  <c r="J59" i="9"/>
  <c r="K59" i="9" s="1"/>
  <c r="K57" i="9"/>
  <c r="I56" i="9"/>
  <c r="C56" i="9"/>
  <c r="F53" i="9"/>
  <c r="C50" i="9"/>
  <c r="C49" i="9"/>
  <c r="D46" i="9"/>
  <c r="D44" i="9"/>
  <c r="D43" i="9"/>
  <c r="D42" i="9"/>
  <c r="D48" i="9" s="1"/>
  <c r="D41" i="9"/>
  <c r="D40" i="9"/>
  <c r="D50" i="9" s="1"/>
  <c r="F39" i="9"/>
  <c r="F45" i="9" s="1"/>
  <c r="J36" i="9"/>
  <c r="I36" i="9"/>
  <c r="H36" i="9"/>
  <c r="E36" i="9"/>
  <c r="F35" i="9"/>
  <c r="E34" i="9"/>
  <c r="E35" i="9" l="1"/>
  <c r="F36" i="9"/>
  <c r="E119" i="8"/>
  <c r="D119" i="8"/>
  <c r="K91" i="8"/>
  <c r="K79" i="8"/>
  <c r="E79" i="8"/>
  <c r="J75" i="8"/>
  <c r="K75" i="8" s="1"/>
  <c r="D75" i="8"/>
  <c r="E75" i="8" s="1"/>
  <c r="K73" i="8"/>
  <c r="E73" i="8"/>
  <c r="K71" i="8"/>
  <c r="E70" i="8"/>
  <c r="J67" i="8"/>
  <c r="K67" i="8" s="1"/>
  <c r="D67" i="8"/>
  <c r="E67" i="8" s="1"/>
  <c r="K65" i="8"/>
  <c r="E65" i="8"/>
  <c r="I64" i="8"/>
  <c r="K63" i="8"/>
  <c r="J59" i="8"/>
  <c r="K59" i="8" s="1"/>
  <c r="K57" i="8"/>
  <c r="I56" i="8"/>
  <c r="C56" i="8"/>
  <c r="F53" i="8"/>
  <c r="C50" i="8"/>
  <c r="C49" i="8"/>
  <c r="D46" i="8"/>
  <c r="D44" i="8"/>
  <c r="D43" i="8"/>
  <c r="D48" i="8" s="1"/>
  <c r="D42" i="8"/>
  <c r="D41" i="8"/>
  <c r="D40" i="8"/>
  <c r="F39" i="8"/>
  <c r="F45" i="8" s="1"/>
  <c r="J36" i="8"/>
  <c r="I36" i="8"/>
  <c r="H36" i="8"/>
  <c r="E36" i="8"/>
  <c r="F35" i="8"/>
  <c r="E34" i="8"/>
  <c r="D50" i="8" l="1"/>
  <c r="F36" i="8"/>
  <c r="E35" i="8"/>
  <c r="E119" i="7"/>
  <c r="D119" i="7"/>
  <c r="K91" i="7"/>
  <c r="K79" i="7"/>
  <c r="E79" i="7"/>
  <c r="K75" i="7"/>
  <c r="J75" i="7"/>
  <c r="E75" i="7"/>
  <c r="D75" i="7"/>
  <c r="K73" i="7"/>
  <c r="E73" i="7"/>
  <c r="K71" i="7"/>
  <c r="E70" i="7"/>
  <c r="K67" i="7"/>
  <c r="J67" i="7"/>
  <c r="E67" i="7"/>
  <c r="D67" i="7"/>
  <c r="K65" i="7"/>
  <c r="E65" i="7"/>
  <c r="I64" i="7"/>
  <c r="K63" i="7"/>
  <c r="J59" i="7"/>
  <c r="K59" i="7" s="1"/>
  <c r="K57" i="7"/>
  <c r="I56" i="7"/>
  <c r="C56" i="7"/>
  <c r="F53" i="7"/>
  <c r="C50" i="7"/>
  <c r="C49" i="7"/>
  <c r="D46" i="7"/>
  <c r="D44" i="7"/>
  <c r="D43" i="7"/>
  <c r="D42" i="7"/>
  <c r="D48" i="7" s="1"/>
  <c r="D41" i="7"/>
  <c r="D40" i="7"/>
  <c r="D50" i="7" s="1"/>
  <c r="F39" i="7"/>
  <c r="F45" i="7" s="1"/>
  <c r="J36" i="7"/>
  <c r="I36" i="7"/>
  <c r="H36" i="7"/>
  <c r="E36" i="7"/>
  <c r="F36" i="7" s="1"/>
  <c r="F35" i="7"/>
  <c r="E34" i="7"/>
  <c r="E35" i="7" s="1"/>
  <c r="E119" i="6" l="1"/>
  <c r="D119" i="6"/>
  <c r="K91" i="6"/>
  <c r="K79" i="6"/>
  <c r="E79" i="6"/>
  <c r="K75" i="6"/>
  <c r="J75" i="6"/>
  <c r="E75" i="6"/>
  <c r="D75" i="6"/>
  <c r="K73" i="6"/>
  <c r="E73" i="6"/>
  <c r="K71" i="6"/>
  <c r="E70" i="6"/>
  <c r="K67" i="6"/>
  <c r="J67" i="6"/>
  <c r="E67" i="6"/>
  <c r="D67" i="6"/>
  <c r="K65" i="6"/>
  <c r="E65" i="6"/>
  <c r="I64" i="6"/>
  <c r="K63" i="6"/>
  <c r="J59" i="6"/>
  <c r="K59" i="6" s="1"/>
  <c r="K57" i="6"/>
  <c r="I56" i="6"/>
  <c r="C56" i="6"/>
  <c r="F53" i="6"/>
  <c r="C50" i="6"/>
  <c r="C49" i="6"/>
  <c r="D46" i="6"/>
  <c r="D44" i="6"/>
  <c r="D43" i="6"/>
  <c r="D42" i="6"/>
  <c r="D48" i="6" s="1"/>
  <c r="D41" i="6"/>
  <c r="D40" i="6"/>
  <c r="D50" i="6" s="1"/>
  <c r="F39" i="6"/>
  <c r="F45" i="6" s="1"/>
  <c r="J36" i="6"/>
  <c r="I36" i="6"/>
  <c r="H36" i="6"/>
  <c r="E36" i="6"/>
  <c r="F36" i="6" s="1"/>
  <c r="F35" i="6"/>
  <c r="E34" i="6"/>
  <c r="E35" i="6" l="1"/>
  <c r="E119" i="5"/>
  <c r="D119" i="5"/>
  <c r="K91" i="5"/>
  <c r="K79" i="5"/>
  <c r="E79" i="5"/>
  <c r="J75" i="5"/>
  <c r="K75" i="5" s="1"/>
  <c r="D75" i="5"/>
  <c r="E75" i="5" s="1"/>
  <c r="K73" i="5"/>
  <c r="E73" i="5"/>
  <c r="K71" i="5"/>
  <c r="E70" i="5"/>
  <c r="J67" i="5"/>
  <c r="K67" i="5" s="1"/>
  <c r="D67" i="5"/>
  <c r="E67" i="5" s="1"/>
  <c r="K65" i="5"/>
  <c r="E65" i="5"/>
  <c r="I64" i="5"/>
  <c r="K63" i="5"/>
  <c r="J59" i="5"/>
  <c r="K59" i="5" s="1"/>
  <c r="K57" i="5"/>
  <c r="I56" i="5"/>
  <c r="C56" i="5"/>
  <c r="F53" i="5"/>
  <c r="C50" i="5"/>
  <c r="C49" i="5"/>
  <c r="D46" i="5"/>
  <c r="D44" i="5"/>
  <c r="D43" i="5"/>
  <c r="D48" i="5" s="1"/>
  <c r="D42" i="5"/>
  <c r="D41" i="5"/>
  <c r="D40" i="5"/>
  <c r="F39" i="5"/>
  <c r="F45" i="5" s="1"/>
  <c r="J36" i="5"/>
  <c r="I36" i="5"/>
  <c r="H36" i="5"/>
  <c r="E36" i="5"/>
  <c r="F36" i="5" s="1"/>
  <c r="F35" i="5"/>
  <c r="E34" i="5"/>
  <c r="E35" i="5" s="1"/>
  <c r="D50" i="5" l="1"/>
  <c r="E119" i="4"/>
  <c r="D119" i="4"/>
  <c r="K91" i="4"/>
  <c r="K79" i="4"/>
  <c r="E79" i="4"/>
  <c r="J75" i="4"/>
  <c r="K75" i="4" s="1"/>
  <c r="D75" i="4"/>
  <c r="E75" i="4" s="1"/>
  <c r="K73" i="4"/>
  <c r="E73" i="4"/>
  <c r="K71" i="4"/>
  <c r="E70" i="4"/>
  <c r="J67" i="4"/>
  <c r="K67" i="4" s="1"/>
  <c r="D67" i="4"/>
  <c r="E67" i="4" s="1"/>
  <c r="K65" i="4"/>
  <c r="E65" i="4"/>
  <c r="I64" i="4"/>
  <c r="K63" i="4"/>
  <c r="J59" i="4"/>
  <c r="K59" i="4" s="1"/>
  <c r="K57" i="4"/>
  <c r="I56" i="4"/>
  <c r="C56" i="4"/>
  <c r="F53" i="4"/>
  <c r="C50" i="4"/>
  <c r="C49" i="4"/>
  <c r="D46" i="4"/>
  <c r="D44" i="4"/>
  <c r="D43" i="4"/>
  <c r="D48" i="4" s="1"/>
  <c r="D42" i="4"/>
  <c r="D41" i="4"/>
  <c r="D40" i="4"/>
  <c r="F39" i="4"/>
  <c r="F45" i="4" s="1"/>
  <c r="J36" i="4"/>
  <c r="I36" i="4"/>
  <c r="H36" i="4"/>
  <c r="E36" i="4"/>
  <c r="F35" i="4"/>
  <c r="E34" i="4"/>
  <c r="E35" i="4" s="1"/>
  <c r="D50" i="4" l="1"/>
  <c r="F36" i="4"/>
  <c r="K91" i="3"/>
  <c r="E119" i="3" l="1"/>
  <c r="D119" i="3"/>
  <c r="K79" i="3"/>
  <c r="E79" i="3"/>
  <c r="K75" i="3"/>
  <c r="J75" i="3"/>
  <c r="E75" i="3"/>
  <c r="D75" i="3"/>
  <c r="K73" i="3"/>
  <c r="E73" i="3"/>
  <c r="K71" i="3"/>
  <c r="E70" i="3"/>
  <c r="K67" i="3"/>
  <c r="J67" i="3"/>
  <c r="E67" i="3"/>
  <c r="D67" i="3"/>
  <c r="K65" i="3"/>
  <c r="E65" i="3"/>
  <c r="I64" i="3"/>
  <c r="K63" i="3"/>
  <c r="J59" i="3"/>
  <c r="K59" i="3" s="1"/>
  <c r="K57" i="3"/>
  <c r="I56" i="3"/>
  <c r="C56" i="3"/>
  <c r="F53" i="3"/>
  <c r="C50" i="3"/>
  <c r="C49" i="3"/>
  <c r="D46" i="3"/>
  <c r="D44" i="3"/>
  <c r="D43" i="3"/>
  <c r="D42" i="3"/>
  <c r="D48" i="3" s="1"/>
  <c r="D41" i="3"/>
  <c r="D40" i="3"/>
  <c r="D50" i="3" s="1"/>
  <c r="F39" i="3"/>
  <c r="F45" i="3" s="1"/>
  <c r="J36" i="3"/>
  <c r="I36" i="3"/>
  <c r="H36" i="3"/>
  <c r="E36" i="3"/>
  <c r="F35" i="3"/>
  <c r="E34" i="3"/>
  <c r="F36" i="3" l="1"/>
  <c r="E35" i="3"/>
  <c r="E119" i="2"/>
  <c r="D119" i="2"/>
  <c r="K79" i="2"/>
  <c r="E79" i="2"/>
  <c r="K75" i="2"/>
  <c r="J75" i="2"/>
  <c r="E75" i="2"/>
  <c r="D75" i="2"/>
  <c r="K73" i="2"/>
  <c r="E73" i="2"/>
  <c r="K71" i="2"/>
  <c r="E70" i="2"/>
  <c r="K67" i="2"/>
  <c r="J67" i="2"/>
  <c r="E67" i="2"/>
  <c r="D67" i="2"/>
  <c r="K65" i="2"/>
  <c r="E65" i="2"/>
  <c r="I64" i="2"/>
  <c r="K63" i="2"/>
  <c r="J59" i="2"/>
  <c r="K59" i="2" s="1"/>
  <c r="K57" i="2"/>
  <c r="I56" i="2"/>
  <c r="C56" i="2"/>
  <c r="F53" i="2"/>
  <c r="C50" i="2"/>
  <c r="C49" i="2"/>
  <c r="D46" i="2"/>
  <c r="D44" i="2"/>
  <c r="D43" i="2"/>
  <c r="D42" i="2"/>
  <c r="D41" i="2"/>
  <c r="D40" i="2"/>
  <c r="F39" i="2"/>
  <c r="F45" i="2" s="1"/>
  <c r="J36" i="2"/>
  <c r="I36" i="2"/>
  <c r="H36" i="2"/>
  <c r="E36" i="2"/>
  <c r="F36" i="2" s="1"/>
  <c r="F35" i="2"/>
  <c r="E34" i="2"/>
  <c r="E119" i="1"/>
  <c r="D119" i="1"/>
  <c r="K79" i="1"/>
  <c r="E79" i="1"/>
  <c r="K75" i="1"/>
  <c r="J75" i="1"/>
  <c r="E75" i="1"/>
  <c r="D75" i="1"/>
  <c r="K73" i="1"/>
  <c r="E73" i="1"/>
  <c r="K71" i="1"/>
  <c r="E70" i="1"/>
  <c r="J67" i="1"/>
  <c r="K67" i="1" s="1"/>
  <c r="D67" i="1"/>
  <c r="E67" i="1" s="1"/>
  <c r="K65" i="1"/>
  <c r="E65" i="1"/>
  <c r="I64" i="1"/>
  <c r="K63" i="1"/>
  <c r="J59" i="1"/>
  <c r="K59" i="1" s="1"/>
  <c r="K57" i="1"/>
  <c r="I56" i="1"/>
  <c r="C56" i="1"/>
  <c r="F53" i="1"/>
  <c r="C50" i="1"/>
  <c r="C49" i="1"/>
  <c r="D46" i="1"/>
  <c r="D44" i="1"/>
  <c r="D43" i="1"/>
  <c r="D42" i="1"/>
  <c r="D48" i="1" s="1"/>
  <c r="D41" i="1"/>
  <c r="D40" i="1"/>
  <c r="D50" i="1" s="1"/>
  <c r="F39" i="1"/>
  <c r="F45" i="1" s="1"/>
  <c r="J36" i="1"/>
  <c r="I36" i="1"/>
  <c r="H36" i="1"/>
  <c r="F36" i="1"/>
  <c r="E36" i="1"/>
  <c r="F35" i="1"/>
  <c r="E34" i="1"/>
  <c r="E35" i="1" s="1"/>
  <c r="D50" i="2" l="1"/>
  <c r="D48" i="2"/>
  <c r="E35" i="2"/>
</calcChain>
</file>

<file path=xl/sharedStrings.xml><?xml version="1.0" encoding="utf-8"?>
<sst xmlns="http://schemas.openxmlformats.org/spreadsheetml/2006/main" count="6436" uniqueCount="537">
  <si>
    <t>на  08:00 МСК  01 марта 2022 г.</t>
  </si>
  <si>
    <t>ОТЧЕТ ЗА СУТКИ</t>
  </si>
  <si>
    <t>ПЛАН НА ТЕКУЩИЕ СУТКИ ПЕРЕГРУЗОЧНОГО КОМПЛЕКСА АО ММРП</t>
  </si>
  <si>
    <t xml:space="preserve"> </t>
  </si>
  <si>
    <t>Техноло</t>
  </si>
  <si>
    <t>ОБЪЕКТ</t>
  </si>
  <si>
    <t>вид</t>
  </si>
  <si>
    <t>Вариант</t>
  </si>
  <si>
    <t>2-й гр. район</t>
  </si>
  <si>
    <t>Уг.База</t>
  </si>
  <si>
    <t>гический</t>
  </si>
  <si>
    <t>ПРР</t>
  </si>
  <si>
    <t>груза</t>
  </si>
  <si>
    <t>выгрузки</t>
  </si>
  <si>
    <t>за отчетные сутки</t>
  </si>
  <si>
    <t xml:space="preserve">  остаток </t>
  </si>
  <si>
    <t>всего</t>
  </si>
  <si>
    <t xml:space="preserve"> ход</t>
  </si>
  <si>
    <t>погрузки</t>
  </si>
  <si>
    <t>на борту</t>
  </si>
  <si>
    <t>*</t>
  </si>
  <si>
    <t>выгрузили/погрузили</t>
  </si>
  <si>
    <t>к выгр/погр</t>
  </si>
  <si>
    <t>выгр/погр</t>
  </si>
  <si>
    <t>тоннаж</t>
  </si>
  <si>
    <t xml:space="preserve">Холод № 3 =  Иней  85 тн + Морозко 55 тн </t>
  </si>
  <si>
    <t>морож</t>
  </si>
  <si>
    <t>холод-авто</t>
  </si>
  <si>
    <t>Склад рыбной муки -  21 тн  консервы - 1 тн</t>
  </si>
  <si>
    <t>мука</t>
  </si>
  <si>
    <t>склад-авто</t>
  </si>
  <si>
    <t xml:space="preserve">Холод № 5 =  Садко  тн </t>
  </si>
  <si>
    <t xml:space="preserve">холод-авто </t>
  </si>
  <si>
    <t xml:space="preserve">Холод № 5, №3                       СД  тн + МР 1 тн </t>
  </si>
  <si>
    <t xml:space="preserve">морож </t>
  </si>
  <si>
    <t>авто - холод СД, МР</t>
  </si>
  <si>
    <r>
      <t xml:space="preserve">Тавр                      </t>
    </r>
    <r>
      <rPr>
        <b/>
        <sz val="14"/>
        <rFont val="Times New Roman"/>
        <family val="1"/>
        <charset val="204"/>
      </rPr>
      <t>ПРР с 16:00 27.02.22</t>
    </r>
  </si>
  <si>
    <t>консервы</t>
  </si>
  <si>
    <t>судно -склад ИН</t>
  </si>
  <si>
    <t>закончили17:00 28.02.22</t>
  </si>
  <si>
    <r>
      <rPr>
        <b/>
        <sz val="22"/>
        <rFont val="Times New Roman"/>
        <family val="1"/>
        <charset val="204"/>
      </rPr>
      <t xml:space="preserve">Тавр  </t>
    </r>
    <r>
      <rPr>
        <b/>
        <i/>
        <sz val="22"/>
        <rFont val="Times New Roman"/>
        <family val="1"/>
        <charset val="204"/>
      </rPr>
      <t xml:space="preserve">                    </t>
    </r>
    <r>
      <rPr>
        <b/>
        <sz val="14"/>
        <rFont val="Times New Roman"/>
        <family val="1"/>
        <charset val="204"/>
      </rPr>
      <t>ПРР с 16:00 28.02.22</t>
    </r>
  </si>
  <si>
    <t>судно - холод СД</t>
  </si>
  <si>
    <t>Санкт Петербург</t>
  </si>
  <si>
    <t>судно - холод №4</t>
  </si>
  <si>
    <t>судно - авто</t>
  </si>
  <si>
    <r>
      <t xml:space="preserve">Полфосс                </t>
    </r>
    <r>
      <rPr>
        <b/>
        <i/>
        <sz val="14"/>
        <color rgb="FF0000FF"/>
        <rFont val="Times New Roman"/>
        <family val="1"/>
        <charset val="204"/>
      </rPr>
      <t>ПРР с 08:00 27.02.22</t>
    </r>
  </si>
  <si>
    <t>морож экспорт</t>
  </si>
  <si>
    <t>холод СД, МР - судно</t>
  </si>
  <si>
    <t>закончили 17:40 28.02.22</t>
  </si>
  <si>
    <t>СД 175</t>
  </si>
  <si>
    <t>Рефконтейнеры 7 шт</t>
  </si>
  <si>
    <t>холод МР - рефконтейнер</t>
  </si>
  <si>
    <t>Заявки на постановку                   выгрузку-погрузку</t>
  </si>
  <si>
    <t>Сириус                          03.03.22</t>
  </si>
  <si>
    <t>Петроградский        05-06.03.22</t>
  </si>
  <si>
    <t>Холмфосс                     11.03.22</t>
  </si>
  <si>
    <t>с 08-00 до 16-00 1-я смена 34 чел /из 37</t>
  </si>
  <si>
    <t>2-ой р-он</t>
  </si>
  <si>
    <t xml:space="preserve">с 16-00 до 24-00 3-я смена 35 чел/из 38    </t>
  </si>
  <si>
    <t>Грузооборот рыба: судно-холод-судно+холод-авто</t>
  </si>
  <si>
    <t xml:space="preserve">   ГРУЗООБОРОТ ПО ПК: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</si>
  <si>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01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350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370 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620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</si>
  <si>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ВАГОНЫ</t>
  </si>
  <si>
    <t>Терминалы/склады</t>
  </si>
  <si>
    <t>на хранении</t>
  </si>
  <si>
    <t>свободно</t>
  </si>
  <si>
    <t>ПРР рыб/прод</t>
  </si>
  <si>
    <t>тн</t>
  </si>
  <si>
    <t>Груз</t>
  </si>
  <si>
    <t>Кол-во</t>
  </si>
  <si>
    <t>Тоннаж</t>
  </si>
  <si>
    <t>Дата</t>
  </si>
  <si>
    <t>площадки/ ВЗТК</t>
  </si>
  <si>
    <t xml:space="preserve">тонн </t>
  </si>
  <si>
    <t>тонн</t>
  </si>
  <si>
    <t xml:space="preserve">Выгружено:    </t>
  </si>
  <si>
    <t>Холодильник 1- го района</t>
  </si>
  <si>
    <t>судно-холод  морож</t>
  </si>
  <si>
    <t xml:space="preserve">Работаем:    </t>
  </si>
  <si>
    <t>Холодильник № 4</t>
  </si>
  <si>
    <t xml:space="preserve">Заявка:  </t>
  </si>
  <si>
    <t xml:space="preserve">Холодильник № 5   ООО "САДКО"  </t>
  </si>
  <si>
    <t>холод - судно экспорт</t>
  </si>
  <si>
    <t xml:space="preserve">Холодильник № 3   ООО "МОРОЗКО" </t>
  </si>
  <si>
    <t>авто - судно  экспорт</t>
  </si>
  <si>
    <t>Холодильник № 3   ООО "ИНЕЙ"</t>
  </si>
  <si>
    <t>авто - холодильник</t>
  </si>
  <si>
    <t xml:space="preserve">Склад консервов    ООО "ИНЕЙ"   158 +16тн жир=174    </t>
  </si>
  <si>
    <t>Итого рыб/прод</t>
  </si>
  <si>
    <t>ПРОЧИЕ  ГРУЗЫ</t>
  </si>
  <si>
    <t>Склад муки              ООО "ИНЕЙ"</t>
  </si>
  <si>
    <t>ПРР прочее</t>
  </si>
  <si>
    <t>Крановые заявки прочие грузы</t>
  </si>
  <si>
    <t>Клиент</t>
  </si>
  <si>
    <t>Тоннаж/час</t>
  </si>
  <si>
    <t xml:space="preserve">Прочие грузы 171 тн  </t>
  </si>
  <si>
    <t>Вагон</t>
  </si>
  <si>
    <t>Выгружено:</t>
  </si>
  <si>
    <t>Всего свободно ИН МР СД</t>
  </si>
  <si>
    <t>Судно-склад</t>
  </si>
  <si>
    <t>Всего на хранении  ИН МР СД</t>
  </si>
  <si>
    <t>причал-судно</t>
  </si>
  <si>
    <t xml:space="preserve">Работаем:           </t>
  </si>
  <si>
    <t>ИТОГО</t>
  </si>
  <si>
    <t>мороженой</t>
  </si>
  <si>
    <t>склад -авто</t>
  </si>
  <si>
    <t xml:space="preserve">Погружено:    </t>
  </si>
  <si>
    <t>ЛЁД</t>
  </si>
  <si>
    <t xml:space="preserve">Заявки на  изготовление </t>
  </si>
  <si>
    <t>готового льда</t>
  </si>
  <si>
    <t>отгружено  /   всего</t>
  </si>
  <si>
    <t>Заявки</t>
  </si>
  <si>
    <t>Вайгале 5,5 тн 01.03.22</t>
  </si>
  <si>
    <t>6 тн</t>
  </si>
  <si>
    <t>1,5 тн /55 тн</t>
  </si>
  <si>
    <t>Итого прочие</t>
  </si>
  <si>
    <t>Э.В. Малашенков</t>
  </si>
  <si>
    <t>Общий грузооборот   2021</t>
  </si>
  <si>
    <r>
      <t xml:space="preserve">Общий грузооборот   </t>
    </r>
    <r>
      <rPr>
        <b/>
        <sz val="16"/>
        <color rgb="FFFF0000"/>
        <rFont val="Calibri"/>
        <family val="2"/>
        <charset val="204"/>
        <scheme val="minor"/>
      </rPr>
      <t>ФЕВРАЛЬ  2022</t>
    </r>
  </si>
  <si>
    <t>Склад авто             рыба  морож + мука</t>
  </si>
  <si>
    <t>Холод - авто         рыба  морож + мука</t>
  </si>
  <si>
    <t>морской</t>
  </si>
  <si>
    <t>судно склад          рыба   морож + мука</t>
  </si>
  <si>
    <t>судно склад          рыба морож + мука</t>
  </si>
  <si>
    <t>грузо</t>
  </si>
  <si>
    <t>судно авто             рыба             охл</t>
  </si>
  <si>
    <t xml:space="preserve">судно авто             рыба  (консервы)           </t>
  </si>
  <si>
    <t>оборот</t>
  </si>
  <si>
    <t>склад судно           рыба      морож экспорт</t>
  </si>
  <si>
    <t>склад судно       рыба      морож экспорт</t>
  </si>
  <si>
    <t>морож+охл</t>
  </si>
  <si>
    <t>Прочие грузы общий грузооборот</t>
  </si>
  <si>
    <t>Прочие грузы  морской грузооборот</t>
  </si>
  <si>
    <t>Авто - холод</t>
  </si>
  <si>
    <t>ПРР ДОКЕРЫ</t>
  </si>
  <si>
    <r>
      <t xml:space="preserve">Общий грузооборот  </t>
    </r>
    <r>
      <rPr>
        <b/>
        <sz val="14"/>
        <color rgb="FFFF0000"/>
        <rFont val="Calibri"/>
        <family val="2"/>
        <charset val="204"/>
        <scheme val="minor"/>
      </rPr>
      <t>первый</t>
    </r>
    <r>
      <rPr>
        <b/>
        <sz val="14"/>
        <color theme="1"/>
        <rFont val="Calibri"/>
        <family val="2"/>
        <charset val="204"/>
        <scheme val="minor"/>
      </rPr>
      <t xml:space="preserve"> квартал  2021</t>
    </r>
  </si>
  <si>
    <r>
      <t xml:space="preserve">Общий грузооборот  </t>
    </r>
    <r>
      <rPr>
        <b/>
        <sz val="14"/>
        <color rgb="FFFF0000"/>
        <rFont val="Calibri"/>
        <family val="2"/>
        <charset val="204"/>
        <scheme val="minor"/>
      </rPr>
      <t>третий</t>
    </r>
    <r>
      <rPr>
        <b/>
        <sz val="14"/>
        <color theme="1"/>
        <rFont val="Calibri"/>
        <family val="2"/>
        <charset val="204"/>
        <scheme val="minor"/>
      </rPr>
      <t xml:space="preserve"> квартал  2021</t>
    </r>
  </si>
  <si>
    <r>
      <t xml:space="preserve">Общий грузооборот </t>
    </r>
    <r>
      <rPr>
        <b/>
        <sz val="14"/>
        <color rgb="FFFF0000"/>
        <rFont val="Calibri"/>
        <family val="2"/>
        <charset val="204"/>
        <scheme val="minor"/>
      </rPr>
      <t xml:space="preserve"> второй</t>
    </r>
    <r>
      <rPr>
        <b/>
        <sz val="14"/>
        <color theme="1"/>
        <rFont val="Calibri"/>
        <family val="2"/>
        <charset val="204"/>
        <scheme val="minor"/>
      </rPr>
      <t xml:space="preserve">  квартал  2021</t>
    </r>
  </si>
  <si>
    <r>
      <t xml:space="preserve">Общий грузооборот  </t>
    </r>
    <r>
      <rPr>
        <b/>
        <sz val="14"/>
        <color rgb="FFFF0000"/>
        <rFont val="Calibri"/>
        <family val="2"/>
        <charset val="204"/>
        <scheme val="minor"/>
      </rPr>
      <t>четвертый</t>
    </r>
    <r>
      <rPr>
        <b/>
        <sz val="14"/>
        <color theme="1"/>
        <rFont val="Calibri"/>
        <family val="2"/>
        <charset val="204"/>
        <scheme val="minor"/>
      </rPr>
      <t xml:space="preserve"> квартал  2021</t>
    </r>
  </si>
  <si>
    <t>ВЫДАНА  ТЕХНИКА   ДЛЯ РАБОТЫ</t>
  </si>
  <si>
    <t>ВСЕГО  /        АКБ/    рабочие</t>
  </si>
  <si>
    <t>СМЕНА с 08-00 до 16-00</t>
  </si>
  <si>
    <t>СМЕНА с 16-00 до 24-00</t>
  </si>
  <si>
    <t>СМЕНА с 00-00 до 08-00</t>
  </si>
  <si>
    <t xml:space="preserve">ДОКЕРЫ 119 чел                </t>
  </si>
  <si>
    <t>ЭЛЕКТРОПОГРУЗЧИКИ  34</t>
  </si>
  <si>
    <t>КОМАТСУ</t>
  </si>
  <si>
    <t>3                      2                   1</t>
  </si>
  <si>
    <t>УГГ 10</t>
  </si>
  <si>
    <t>ТСМ</t>
  </si>
  <si>
    <t>5                 2  + 2                4</t>
  </si>
  <si>
    <t>ПРОЧИЕ ГРУЗЫ на хранении расшифровка:</t>
  </si>
  <si>
    <t>ЛИНДЕ</t>
  </si>
  <si>
    <t>12                   2                   9</t>
  </si>
  <si>
    <t>Ферторинг 115,745 тонн</t>
  </si>
  <si>
    <t>ДЖАК</t>
  </si>
  <si>
    <t>20                   4                  20</t>
  </si>
  <si>
    <t>Арктическая перевалка 37,542 тонны</t>
  </si>
  <si>
    <t>АВТОПОГРУЗЧИКИ 12</t>
  </si>
  <si>
    <t>УТИЛИФТ</t>
  </si>
  <si>
    <t>2                                            2</t>
  </si>
  <si>
    <t>Фирмы у которых тара на хранении:</t>
  </si>
  <si>
    <t>ХЕЛЛИ</t>
  </si>
  <si>
    <t>1                                            1</t>
  </si>
  <si>
    <t>Калинина    0,957 т.</t>
  </si>
  <si>
    <t>джак 3,5 тн</t>
  </si>
  <si>
    <t>7                                            7</t>
  </si>
  <si>
    <t>Карат-1    10,505 т</t>
  </si>
  <si>
    <t>ДЖАК 5 тн</t>
  </si>
  <si>
    <t>3                                            3</t>
  </si>
  <si>
    <t>Морской Бриз   7,619 т.</t>
  </si>
  <si>
    <t>МТФ    0,200 т.</t>
  </si>
  <si>
    <t>ПОРТАЛЬНЫЕ КРАНЫ 23</t>
  </si>
  <si>
    <t xml:space="preserve">Мурманрыбпром-1    6,8 т. </t>
  </si>
  <si>
    <t>ГАНС</t>
  </si>
  <si>
    <t>12                                        12</t>
  </si>
  <si>
    <t>ФОРЕЛЬ</t>
  </si>
  <si>
    <t>8                                          8</t>
  </si>
  <si>
    <t>КИРОВЕЦ</t>
  </si>
  <si>
    <t>1                                          1</t>
  </si>
  <si>
    <t>АЛЬБАТРОС</t>
  </si>
  <si>
    <t>2                                          2</t>
  </si>
  <si>
    <t>Креветка</t>
  </si>
  <si>
    <t xml:space="preserve">на хранении </t>
  </si>
  <si>
    <t>Итого на хранении на 01 число месяца</t>
  </si>
  <si>
    <t>приняли на хранение           за месяц</t>
  </si>
  <si>
    <t>отгрузили  за месяц</t>
  </si>
  <si>
    <t>краб на ХР</t>
  </si>
  <si>
    <t>приняли на ХР</t>
  </si>
  <si>
    <t>отгрузили</t>
  </si>
  <si>
    <t xml:space="preserve">Отгружено контейнеров </t>
  </si>
  <si>
    <t>ИН 131  СД 44</t>
  </si>
  <si>
    <t>МР 7 + ИН 61 СД 1,5 = 69,5 тн</t>
  </si>
  <si>
    <t>на  08:00 МСК  02 марта 2022 г.</t>
  </si>
  <si>
    <t>закончили 13:45 01.03.22</t>
  </si>
  <si>
    <t>закончили 17:30 01.03.22</t>
  </si>
  <si>
    <t>закончили 17:40 01.03.22</t>
  </si>
  <si>
    <t>морож  экспорт</t>
  </si>
  <si>
    <t>холод СД - судно</t>
  </si>
  <si>
    <r>
      <t xml:space="preserve">Тавр                       </t>
    </r>
    <r>
      <rPr>
        <b/>
        <i/>
        <sz val="14"/>
        <color rgb="FF0000FF"/>
        <rFont val="Times New Roman"/>
        <family val="1"/>
        <charset val="204"/>
      </rPr>
      <t xml:space="preserve"> ПРР 13:45 01.03.22</t>
    </r>
  </si>
  <si>
    <t>Склад рыбной муки -  19 тн  консервы - 40 тн</t>
  </si>
  <si>
    <t xml:space="preserve">Холод № 3 =  Иней  43 тн + Морозко 150 тн </t>
  </si>
  <si>
    <t xml:space="preserve">Склад консервов    ООО "ИНЕЙ"   118 +16тн жир=134    </t>
  </si>
  <si>
    <t>холод - контейнер</t>
  </si>
  <si>
    <t>5,5 тн /60,5 тн</t>
  </si>
  <si>
    <t>Фортуна 5 тн 03.03.22</t>
  </si>
  <si>
    <t>Мойва 2022 на промысле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</si>
  <si>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02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350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21 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370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</si>
  <si>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03 марта 2022 г.</t>
  </si>
  <si>
    <t>судно - склад ИН</t>
  </si>
  <si>
    <t>судно - холод МР</t>
  </si>
  <si>
    <t xml:space="preserve">Холод № 3 =  Иней  25 тн + Морозко 60 тн </t>
  </si>
  <si>
    <t>Склад рыбной муки -  81 тн  консервы - 1 тн</t>
  </si>
  <si>
    <t>Фортуна 2 тн 03.03.22</t>
  </si>
  <si>
    <t xml:space="preserve"> тн /60,5 тн</t>
  </si>
  <si>
    <t xml:space="preserve">Склад консервов    ООО "ИНЕЙ"   117 +16тн жир=133    </t>
  </si>
  <si>
    <r>
      <t xml:space="preserve">Общий грузооборот  </t>
    </r>
    <r>
      <rPr>
        <b/>
        <sz val="16"/>
        <color rgb="FFFF0000"/>
        <rFont val="Calibri"/>
        <family val="2"/>
        <charset val="204"/>
        <scheme val="minor"/>
      </rPr>
      <t xml:space="preserve"> МАРТ  2022</t>
    </r>
  </si>
  <si>
    <r>
      <t xml:space="preserve">Общий грузооборот  </t>
    </r>
    <r>
      <rPr>
        <b/>
        <sz val="16"/>
        <color rgb="FFFF0000"/>
        <rFont val="Calibri"/>
        <family val="2"/>
        <charset val="204"/>
        <scheme val="minor"/>
      </rPr>
      <t>МАРТ  2022</t>
    </r>
  </si>
  <si>
    <t>К. Сулимов</t>
  </si>
  <si>
    <t>судно - холод</t>
  </si>
  <si>
    <t>Шлак</t>
  </si>
  <si>
    <t>в пути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</si>
  <si>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03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300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</si>
  <si>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Ома</t>
  </si>
  <si>
    <t>Лазурный</t>
  </si>
  <si>
    <t>Карелия</t>
  </si>
  <si>
    <t>Арктика</t>
  </si>
  <si>
    <t>К. Назин</t>
  </si>
  <si>
    <t>Мойва 2022 на борту на промысле</t>
  </si>
  <si>
    <t>Лира</t>
  </si>
  <si>
    <t>ХОЗ.РАБОТЫ</t>
  </si>
  <si>
    <t xml:space="preserve">Холод № 3 =  Иней  9 тн + Морозко 138 тн </t>
  </si>
  <si>
    <t xml:space="preserve">Холод № 5, №3                       СД 44 тн + МР  тн </t>
  </si>
  <si>
    <t xml:space="preserve">Сириус                 </t>
  </si>
  <si>
    <t xml:space="preserve">Склад консервов    ООО "ИНЕЙ"   116 +16тн жир=132    </t>
  </si>
  <si>
    <t>на  08:00 МСК  04 марта 2022 г.</t>
  </si>
  <si>
    <t xml:space="preserve"> 2 тн /62,5 тн</t>
  </si>
  <si>
    <t>Гайдук 1 тн 04.03.22</t>
  </si>
  <si>
    <r>
      <t xml:space="preserve">Сириус                  </t>
    </r>
    <r>
      <rPr>
        <b/>
        <sz val="14"/>
        <rFont val="Times New Roman"/>
        <family val="1"/>
        <charset val="204"/>
      </rPr>
      <t>ПРР с 16:00  04.02.22</t>
    </r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</si>
  <si>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04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350 тн</t>
    </r>
    <r>
      <rPr>
        <sz val="20"/>
        <color rgb="FF7030A0"/>
        <rFont val="Calibri"/>
        <family val="2"/>
        <charset val="204"/>
        <scheme val="minor"/>
      </rPr>
      <t xml:space="preserve">/Судно-холод-судно </t>
    </r>
    <r>
      <rPr>
        <b/>
        <sz val="20"/>
        <color rgb="FF7030A0"/>
        <rFont val="Calibri"/>
        <family val="2"/>
        <charset val="204"/>
        <scheme val="minor"/>
      </rPr>
      <t>74 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424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</si>
  <si>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05 марта 2022 г.</t>
  </si>
  <si>
    <r>
      <t xml:space="preserve">Сириус                  </t>
    </r>
    <r>
      <rPr>
        <b/>
        <sz val="14"/>
        <rFont val="Times New Roman"/>
        <family val="1"/>
        <charset val="204"/>
      </rPr>
      <t>ПРР с 16:40  04.02.22</t>
    </r>
  </si>
  <si>
    <t>закончили 22:30 04.03.22</t>
  </si>
  <si>
    <t xml:space="preserve"> 1 тн /63,5 тн</t>
  </si>
  <si>
    <t>4 тн</t>
  </si>
  <si>
    <t>Петроградский        06-07.03.22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</si>
  <si>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05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350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300 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650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</si>
  <si>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Цемент Аврора + Картон МТК</t>
  </si>
  <si>
    <t>2+1</t>
  </si>
  <si>
    <t xml:space="preserve">Холод № 3 =  Иней  153 тн + Морозко 181 тн </t>
  </si>
  <si>
    <t xml:space="preserve">Холод № 5, №3                       СД  тн + МР  тн </t>
  </si>
  <si>
    <t>Склад рыбной муки -   тн  консервы -  тн</t>
  </si>
  <si>
    <r>
      <t xml:space="preserve">Сириус                  </t>
    </r>
    <r>
      <rPr>
        <b/>
        <i/>
        <sz val="14"/>
        <color rgb="FF0000FF"/>
        <rFont val="Times New Roman"/>
        <family val="1"/>
        <charset val="204"/>
      </rPr>
      <t>ПРР с 18:00 06.03.22</t>
    </r>
  </si>
  <si>
    <t>холод МР - судно</t>
  </si>
  <si>
    <t>холод МР - контейнер</t>
  </si>
  <si>
    <t>закончили 18:00 07.03.22</t>
  </si>
  <si>
    <t>закончили 17:00 07.03.22</t>
  </si>
  <si>
    <r>
      <t>Реф.контейнер7ед</t>
    </r>
    <r>
      <rPr>
        <b/>
        <i/>
        <sz val="14"/>
        <rFont val="Times New Roman"/>
        <family val="1"/>
        <charset val="204"/>
      </rPr>
      <t>ПРРс 10:30 07.03.22</t>
    </r>
  </si>
  <si>
    <t>морож мойва</t>
  </si>
  <si>
    <r>
      <t xml:space="preserve">Арктика                 </t>
    </r>
    <r>
      <rPr>
        <b/>
        <sz val="14"/>
        <rFont val="Times New Roman"/>
        <family val="1"/>
        <charset val="204"/>
      </rPr>
      <t>ПРР с 16:00 09.03.22</t>
    </r>
  </si>
  <si>
    <r>
      <t>Реф.контейнер7ед</t>
    </r>
    <r>
      <rPr>
        <b/>
        <i/>
        <sz val="14"/>
        <color rgb="FF0000FF"/>
        <rFont val="Times New Roman"/>
        <family val="1"/>
        <charset val="204"/>
      </rPr>
      <t>ПРРс 10:30 07.03.22</t>
    </r>
  </si>
  <si>
    <t xml:space="preserve">холод - контейнер     рыба  (консервы)           </t>
  </si>
  <si>
    <t>Петроградский        09-10.03.22</t>
  </si>
  <si>
    <t xml:space="preserve">  тн /63,5 тн</t>
  </si>
  <si>
    <t>на  08:00 МСК  09 марта 2022 г.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</si>
  <si>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09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400 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700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</si>
  <si>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Стакфел</t>
  </si>
  <si>
    <t>судно -  Холод №4</t>
  </si>
  <si>
    <t>Арктик Спирит 15.03.22</t>
  </si>
  <si>
    <t>на  08:00 МСК  10 марта 2022 г.</t>
  </si>
  <si>
    <r>
      <t xml:space="preserve">Стакфел               </t>
    </r>
    <r>
      <rPr>
        <b/>
        <sz val="14"/>
        <rFont val="Times New Roman"/>
        <family val="1"/>
        <charset val="204"/>
      </rPr>
      <t>ПРР с 08:00 10.03.22</t>
    </r>
  </si>
  <si>
    <r>
      <t xml:space="preserve">Арктика                 </t>
    </r>
    <r>
      <rPr>
        <b/>
        <sz val="14"/>
        <rFont val="Times New Roman"/>
        <family val="1"/>
        <charset val="204"/>
      </rPr>
      <t>ПРР с    :00 10.03.22</t>
    </r>
  </si>
  <si>
    <t>Термос</t>
  </si>
  <si>
    <r>
      <t xml:space="preserve">Петроградский    </t>
    </r>
    <r>
      <rPr>
        <b/>
        <sz val="14"/>
        <rFont val="Times New Roman"/>
        <family val="1"/>
        <charset val="204"/>
      </rPr>
      <t>ПРР с 16:00 10.03.22</t>
    </r>
  </si>
  <si>
    <t>Склад рыбной муки - 21  тн  консервы - 1 тн</t>
  </si>
  <si>
    <t xml:space="preserve">Холод № 3 =  Иней  219 тн + Морозко 113 тн </t>
  </si>
  <si>
    <t xml:space="preserve">Склад консервов    ООО "ИНЕЙ"   115 +16тн жир=131    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</si>
  <si>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10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775 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1075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</si>
  <si>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11 марта 2022 г.</t>
  </si>
  <si>
    <r>
      <t xml:space="preserve">Петроградский    </t>
    </r>
    <r>
      <rPr>
        <b/>
        <sz val="14"/>
        <rFont val="Times New Roman"/>
        <family val="1"/>
        <charset val="204"/>
      </rPr>
      <t>ПРР с 17:00 10.03.22</t>
    </r>
  </si>
  <si>
    <t>закончили 10:20 10.03.22</t>
  </si>
  <si>
    <r>
      <t xml:space="preserve">Арктика                 </t>
    </r>
    <r>
      <rPr>
        <b/>
        <sz val="14"/>
        <rFont val="Times New Roman"/>
        <family val="1"/>
        <charset val="204"/>
      </rPr>
      <t>ПРР с 13:00 10.03.22</t>
    </r>
  </si>
  <si>
    <t>закончили 21:30 10.03.22</t>
  </si>
  <si>
    <t>Арктик Спирит             15.03.22</t>
  </si>
  <si>
    <t>Оксино                          14.03.22</t>
  </si>
  <si>
    <t xml:space="preserve">Холод № 3 =  Иней  174 тн + Морозко 44 тн </t>
  </si>
  <si>
    <t xml:space="preserve">Холод № 5, №3                       СД 20тн + МР  тн </t>
  </si>
  <si>
    <t>5+1+2+1</t>
  </si>
  <si>
    <t>Гайдук 2 тн + Фортуна 1,5 тн 11.03.22</t>
  </si>
  <si>
    <t>ЦементАвр + Картон+жестьМТК+труба</t>
  </si>
  <si>
    <t>Термос МОЙВА</t>
  </si>
  <si>
    <t>картонтара+снабжение</t>
  </si>
  <si>
    <r>
      <t xml:space="preserve">Стакфел               </t>
    </r>
    <r>
      <rPr>
        <b/>
        <sz val="14"/>
        <rFont val="Times New Roman"/>
        <family val="1"/>
        <charset val="204"/>
      </rPr>
      <t>ПРР с 09:00 10.03.22</t>
    </r>
  </si>
  <si>
    <t>авто - судно</t>
  </si>
  <si>
    <r>
      <t xml:space="preserve">Сириус                 </t>
    </r>
    <r>
      <rPr>
        <b/>
        <i/>
        <sz val="14"/>
        <color rgb="FF0000FF"/>
        <rFont val="Times New Roman"/>
        <family val="1"/>
        <charset val="204"/>
      </rPr>
      <t xml:space="preserve"> ПРР с 08:00 11.03.22</t>
    </r>
  </si>
  <si>
    <t>Атлантик Леди              17.03.22</t>
  </si>
  <si>
    <t>судно - холод МР, ИН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</si>
  <si>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11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350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550 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900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</si>
  <si>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14 марта 2022 г.</t>
  </si>
  <si>
    <t>Склад рыбной муки - 81  тн  консервы -2 тн</t>
  </si>
  <si>
    <t xml:space="preserve">Холод № 3 =  Иней  229 тн + Морозко 73 тн </t>
  </si>
  <si>
    <t>А/М 246</t>
  </si>
  <si>
    <t>закончили 15:45 13.03.22</t>
  </si>
  <si>
    <t>* *</t>
  </si>
  <si>
    <r>
      <t xml:space="preserve">Спарта                 </t>
    </r>
    <r>
      <rPr>
        <b/>
        <sz val="14"/>
        <rFont val="Times New Roman"/>
        <family val="1"/>
        <charset val="204"/>
      </rPr>
      <t>ПРР с 08:00 14.03.22</t>
    </r>
  </si>
  <si>
    <t>морож наживка</t>
  </si>
  <si>
    <t>холод - вагон термос</t>
  </si>
  <si>
    <t>Алтай 2,5 тн + Вайгале 5,5 тн 14.03.22</t>
  </si>
  <si>
    <t>9 тн</t>
  </si>
  <si>
    <t>3,5  тн /67 тн</t>
  </si>
  <si>
    <t>картонтара+снабжение Спарта</t>
  </si>
  <si>
    <t>Вагон термос</t>
  </si>
  <si>
    <t>мойва</t>
  </si>
  <si>
    <t>холод ИН - вагон термос</t>
  </si>
  <si>
    <t xml:space="preserve">холод - контейнер, вагон рыба            </t>
  </si>
  <si>
    <t>Оксино                          15.03.22</t>
  </si>
  <si>
    <t>Арктик Спирит             18.03.22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</si>
  <si>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14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414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714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</si>
  <si>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орвар</t>
  </si>
  <si>
    <t>выгрузился</t>
  </si>
  <si>
    <t>закончили 12:30 12.03.22</t>
  </si>
  <si>
    <t>Атлантик Леди              16.03.22</t>
  </si>
  <si>
    <t>5+3+3+1</t>
  </si>
  <si>
    <t>на  08:00 МСК  15 марта 2022 г.</t>
  </si>
  <si>
    <t>закончили 14:00 14.03.22</t>
  </si>
  <si>
    <t>закончили 18:30 14.03.22</t>
  </si>
  <si>
    <t>закончили 23:15 14.03.22</t>
  </si>
  <si>
    <t>Погружено:</t>
  </si>
  <si>
    <t>картонтара</t>
  </si>
  <si>
    <t xml:space="preserve">Холод № 3 =  Иней  164 тн + Морозко 67 тн </t>
  </si>
  <si>
    <r>
      <t xml:space="preserve">Оксино                  </t>
    </r>
    <r>
      <rPr>
        <b/>
        <sz val="14"/>
        <rFont val="Times New Roman"/>
        <family val="1"/>
        <charset val="204"/>
      </rPr>
      <t>ПРР с 13:00 15.03.22</t>
    </r>
  </si>
  <si>
    <t xml:space="preserve">холод - контейнер, вагон - рыба            </t>
  </si>
  <si>
    <r>
      <t xml:space="preserve">Спарта                   </t>
    </r>
    <r>
      <rPr>
        <b/>
        <sz val="14"/>
        <rFont val="Times New Roman"/>
        <family val="1"/>
        <charset val="204"/>
      </rPr>
      <t>ПРР с 10:00 14.03.22</t>
    </r>
  </si>
  <si>
    <r>
      <t xml:space="preserve">Петроградский      </t>
    </r>
    <r>
      <rPr>
        <b/>
        <sz val="14"/>
        <rFont val="Times New Roman"/>
        <family val="1"/>
        <charset val="204"/>
      </rPr>
      <t>ПРР с 16:00 14.03.22</t>
    </r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</si>
  <si>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15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220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520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</si>
  <si>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8 тн /75 тн</t>
  </si>
  <si>
    <t>3 тн</t>
  </si>
  <si>
    <t>Клавдия Еланска      погрузка</t>
  </si>
  <si>
    <t>Арктик Спирит             16.03.22</t>
  </si>
  <si>
    <t>судно -  холод</t>
  </si>
  <si>
    <t>Беломорье                     18.03.22</t>
  </si>
  <si>
    <t>Вега                               17.03.22</t>
  </si>
  <si>
    <t>на  08:00 МСК  16 марта 2022 г.</t>
  </si>
  <si>
    <r>
      <t xml:space="preserve">Оксино                  </t>
    </r>
    <r>
      <rPr>
        <b/>
        <sz val="14"/>
        <rFont val="Times New Roman"/>
        <family val="1"/>
        <charset val="204"/>
      </rPr>
      <t>ПРР с 10:30 15.03.22</t>
    </r>
  </si>
  <si>
    <t>снабжение</t>
  </si>
  <si>
    <t>Петроград</t>
  </si>
  <si>
    <t>нет заявки</t>
  </si>
  <si>
    <t>Склад рыбной муки - 21  тн  консервы -  тн</t>
  </si>
  <si>
    <t xml:space="preserve">Холод № 3 =  Иней  232 тн + Морозко 159 тн </t>
  </si>
  <si>
    <t xml:space="preserve">Холод № 5, №3                       СД 21 тн + МР  тн </t>
  </si>
  <si>
    <r>
      <t xml:space="preserve">Арктик Спирит    </t>
    </r>
    <r>
      <rPr>
        <b/>
        <sz val="14"/>
        <rFont val="Times New Roman"/>
        <family val="1"/>
        <charset val="204"/>
      </rPr>
      <t>ПРР с 16:00 16.03.22</t>
    </r>
  </si>
  <si>
    <t>Сапфир 2                       20.03.22</t>
  </si>
  <si>
    <t>морож+мука</t>
  </si>
  <si>
    <r>
      <t xml:space="preserve">Арктик Спирит     </t>
    </r>
    <r>
      <rPr>
        <b/>
        <sz val="14"/>
        <rFont val="Times New Roman"/>
        <family val="1"/>
        <charset val="204"/>
      </rPr>
      <t>ПРР с 16:00 16.03.22</t>
    </r>
  </si>
  <si>
    <t>картон тара</t>
  </si>
  <si>
    <r>
      <t xml:space="preserve">Вега                      </t>
    </r>
    <r>
      <rPr>
        <b/>
        <sz val="14"/>
        <rFont val="Times New Roman"/>
        <family val="1"/>
        <charset val="204"/>
      </rPr>
      <t xml:space="preserve"> ПРР с 16:00 16.03.22</t>
    </r>
  </si>
  <si>
    <t>Беломорье                     20.03.22</t>
  </si>
  <si>
    <t>1+2+1</t>
  </si>
  <si>
    <t>5+2+3+1</t>
  </si>
  <si>
    <t>Шлак+Цемент+Картон</t>
  </si>
  <si>
    <t>*  *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</si>
  <si>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16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350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450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800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</si>
  <si>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Атлантик Леди        16-17.03.22</t>
  </si>
  <si>
    <t>на  08:00 МСК  17 марта 2022 г.</t>
  </si>
  <si>
    <t>закончили 10:30 16.03.22</t>
  </si>
  <si>
    <r>
      <t xml:space="preserve">Атлантик Леди </t>
    </r>
    <r>
      <rPr>
        <b/>
        <sz val="14"/>
        <rFont val="Times New Roman"/>
        <family val="1"/>
        <charset val="204"/>
      </rPr>
      <t xml:space="preserve">        ПРР с 08:00 17.03.22</t>
    </r>
  </si>
  <si>
    <t>Склад рыбной муки - 21  тн  рыбный жир -17 тн</t>
  </si>
  <si>
    <t xml:space="preserve">Холод № 3 =  Иней  58 тн + Морозко 52 тн </t>
  </si>
  <si>
    <t>Картон тара</t>
  </si>
  <si>
    <t>Фертоинг</t>
  </si>
  <si>
    <t>Свая оболочка на баржу</t>
  </si>
  <si>
    <t xml:space="preserve"> тн /75 тн</t>
  </si>
  <si>
    <t xml:space="preserve">Склад консервов    ООО "ИНЕЙ"       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</si>
  <si>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17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1750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2050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</si>
  <si>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Орвар                             20.03.22</t>
  </si>
  <si>
    <t xml:space="preserve">Атлантик Леди    </t>
  </si>
  <si>
    <t>Атлантик Леди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</si>
  <si>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18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1750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2050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</si>
  <si>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18 марта 2022 г.</t>
  </si>
  <si>
    <t xml:space="preserve">Холод № 3 =  Иней  181 тн + Морозко 70 тн </t>
  </si>
  <si>
    <t>Склад рыбной муки -   тн  рыбный жир - тн</t>
  </si>
  <si>
    <t>Орвар                            20.03.22</t>
  </si>
  <si>
    <t xml:space="preserve">Прочие грузы 147 тн  </t>
  </si>
  <si>
    <t>на  08:00 МСК  21 марта 2022 г.</t>
  </si>
  <si>
    <t xml:space="preserve">Холод № 3 =  Иней  327 тн + Морозко 101 тн </t>
  </si>
  <si>
    <t xml:space="preserve">Холод № 5, №3                       СД 22 тн + МР 82 тн </t>
  </si>
  <si>
    <t>закончили 11:30 19.03.22</t>
  </si>
  <si>
    <r>
      <t xml:space="preserve">Орвар                    </t>
    </r>
    <r>
      <rPr>
        <b/>
        <sz val="14"/>
        <rFont val="Times New Roman"/>
        <family val="1"/>
        <charset val="204"/>
      </rPr>
      <t>ПРР с 08:00 20.03.22</t>
    </r>
  </si>
  <si>
    <r>
      <t xml:space="preserve">Сапфир 2               </t>
    </r>
    <r>
      <rPr>
        <b/>
        <sz val="14"/>
        <rFont val="Times New Roman"/>
        <family val="1"/>
        <charset val="204"/>
      </rPr>
      <t>ПРР с 08:00 21.03.22</t>
    </r>
  </si>
  <si>
    <t>Шлак+Цемент</t>
  </si>
  <si>
    <t>1+2</t>
  </si>
  <si>
    <t>Картон+термос мойва</t>
  </si>
  <si>
    <t>1+1</t>
  </si>
  <si>
    <t>Гайдук 5 тн + 2 тн Вайгале</t>
  </si>
  <si>
    <t>8 тн</t>
  </si>
  <si>
    <t>Новый Свет</t>
  </si>
  <si>
    <t xml:space="preserve">судно - холод 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</si>
  <si>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21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1100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1400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</si>
  <si>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холод МР, СД - судно</t>
  </si>
  <si>
    <t>на  08:00 МСК  22 марта 2022 г.</t>
  </si>
  <si>
    <t>закончили 09:45 21.03.22</t>
  </si>
  <si>
    <t>закончили 22:30 21.03.22</t>
  </si>
  <si>
    <t xml:space="preserve">* </t>
  </si>
  <si>
    <t>Склад рыбной муки - 61  тн  консервы -21 тн</t>
  </si>
  <si>
    <t xml:space="preserve">Холод № 3 =  Иней  265 тн + Морозко 91 тн </t>
  </si>
  <si>
    <t>холод ИН - вагон</t>
  </si>
  <si>
    <t>7 тн /82 тн</t>
  </si>
  <si>
    <t>Рубин 2 тн 23.03.22</t>
  </si>
  <si>
    <r>
      <t xml:space="preserve">Арктик Спирит  </t>
    </r>
    <r>
      <rPr>
        <b/>
        <i/>
        <sz val="14"/>
        <color rgb="FF0000FF"/>
        <rFont val="Times New Roman"/>
        <family val="1"/>
        <charset val="204"/>
      </rPr>
      <t>ПРР с 16:00 16.03.22</t>
    </r>
  </si>
  <si>
    <t>Беломорье    рейд ожидание</t>
  </si>
  <si>
    <t>Новый Свет рейд</t>
  </si>
  <si>
    <r>
      <t xml:space="preserve">Атлантик Леди   </t>
    </r>
    <r>
      <rPr>
        <b/>
        <i/>
        <sz val="14"/>
        <color rgb="FF0000FF"/>
        <rFont val="Times New Roman"/>
        <family val="1"/>
        <charset val="204"/>
      </rPr>
      <t>ПРР с 10:00 21.03.22</t>
    </r>
  </si>
  <si>
    <t>судно -  холод СД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</si>
  <si>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22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400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450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850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</si>
  <si>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23 марта 2022 г.</t>
  </si>
  <si>
    <t>закончили 15:40 22.03.22</t>
  </si>
  <si>
    <r>
      <t xml:space="preserve">Арктик Спирит  </t>
    </r>
    <r>
      <rPr>
        <b/>
        <i/>
        <sz val="14"/>
        <color rgb="FF0000FF"/>
        <rFont val="Times New Roman"/>
        <family val="1"/>
        <charset val="204"/>
      </rPr>
      <t>ПРР с 08:00 23.03.22</t>
    </r>
  </si>
  <si>
    <r>
      <t xml:space="preserve">Атлантик Леди   </t>
    </r>
    <r>
      <rPr>
        <b/>
        <i/>
        <sz val="14"/>
        <color rgb="FF0000FF"/>
        <rFont val="Times New Roman"/>
        <family val="1"/>
        <charset val="204"/>
      </rPr>
      <t>ПРР с 13:15 21.03.22</t>
    </r>
  </si>
  <si>
    <t>жесть</t>
  </si>
  <si>
    <t xml:space="preserve">Прочие грузы 56 тн  </t>
  </si>
  <si>
    <t>Склад рыбной муки -   тн  консервы -18 тн</t>
  </si>
  <si>
    <t xml:space="preserve">Холод № 3 =  Иней  247 тн + Морозко 118 тн </t>
  </si>
  <si>
    <t xml:space="preserve">Холод № 5, №3                       СД 199 тн + МР  тн </t>
  </si>
  <si>
    <t>2+2+2+1</t>
  </si>
  <si>
    <t>МР 170</t>
  </si>
  <si>
    <t>СД 9</t>
  </si>
  <si>
    <t>судно -  холод МР</t>
  </si>
  <si>
    <t xml:space="preserve"> тн /82 тн</t>
  </si>
  <si>
    <t>Цемент+пилеты</t>
  </si>
  <si>
    <t>3+1</t>
  </si>
  <si>
    <r>
      <t xml:space="preserve">Беломорье             </t>
    </r>
    <r>
      <rPr>
        <b/>
        <sz val="14"/>
        <rFont val="Times New Roman"/>
        <family val="1"/>
        <charset val="204"/>
      </rPr>
      <t>ПРР с 08:00 23.03.22</t>
    </r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</si>
  <si>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23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400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800 тн/240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1440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</si>
  <si>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24 марта 2022 г.</t>
  </si>
  <si>
    <t xml:space="preserve">Холод № 3 =  Иней  312 тн + Морозко 63 тн </t>
  </si>
  <si>
    <t>2 тн /84 тн</t>
  </si>
  <si>
    <t>Склад рыбной муки -   тн  консервы - тн</t>
  </si>
  <si>
    <t xml:space="preserve">Холод № 5, №3                    СД 22 тн + МР 279 тн </t>
  </si>
  <si>
    <r>
      <t xml:space="preserve">Арктик Спирит  </t>
    </r>
    <r>
      <rPr>
        <b/>
        <i/>
        <sz val="14"/>
        <color rgb="FF0000FF"/>
        <rFont val="Times New Roman"/>
        <family val="1"/>
        <charset val="204"/>
      </rPr>
      <t>ПРР с :00 24.03.22</t>
    </r>
  </si>
  <si>
    <r>
      <t xml:space="preserve">Новый Свет          </t>
    </r>
    <r>
      <rPr>
        <b/>
        <sz val="14"/>
        <rFont val="Times New Roman"/>
        <family val="1"/>
        <charset val="204"/>
      </rPr>
      <t>ПРР с 16:00 23.03.22</t>
    </r>
  </si>
  <si>
    <t>2+2+1</t>
  </si>
  <si>
    <t xml:space="preserve"> Картон+жестьМТК+труба</t>
  </si>
  <si>
    <t xml:space="preserve">Цемент +Картон  </t>
  </si>
  <si>
    <t>пилеты</t>
  </si>
  <si>
    <t>К. Еланская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</si>
  <si>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24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400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1000 тн/40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1440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</si>
  <si>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25 марта 2022 г.</t>
  </si>
  <si>
    <t xml:space="preserve">Холод № 3 =  Иней  160 тн + Морозко 61 тн </t>
  </si>
  <si>
    <t xml:space="preserve">Холод № 5, №3                    СД  тн + МР 89 тн </t>
  </si>
  <si>
    <t>СД 339</t>
  </si>
  <si>
    <t>А/М 236</t>
  </si>
  <si>
    <t>Капитан Сулимов  27-28.03.22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</si>
  <si>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25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400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1000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1400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</si>
  <si>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закончили 18:00 24.03.22</t>
  </si>
  <si>
    <t>судно - а/м, холод ИН</t>
  </si>
  <si>
    <t>на  08:00 МСК  28 марта 2022 г.</t>
  </si>
  <si>
    <t xml:space="preserve">Холод № 5, №3                    СД  тн + МР 39 тн </t>
  </si>
  <si>
    <t xml:space="preserve">Холод № 3 =  Иней  318 тн + Морозко 42 тн </t>
  </si>
  <si>
    <t>закончили 19:00 27.03.22</t>
  </si>
  <si>
    <t>СД 372</t>
  </si>
  <si>
    <t>МР 321</t>
  </si>
  <si>
    <t>МР 157</t>
  </si>
  <si>
    <t>А/М 745</t>
  </si>
  <si>
    <t>Бумага</t>
  </si>
  <si>
    <t>Брест</t>
  </si>
  <si>
    <r>
      <t xml:space="preserve">Брест                    </t>
    </r>
    <r>
      <rPr>
        <b/>
        <sz val="14"/>
        <rFont val="Times New Roman"/>
        <family val="1"/>
        <charset val="204"/>
      </rPr>
      <t>ПРР с 08:00 28.03.22</t>
    </r>
  </si>
  <si>
    <r>
      <t xml:space="preserve">Капитан Сулимов </t>
    </r>
    <r>
      <rPr>
        <b/>
        <sz val="14"/>
        <rFont val="Times New Roman"/>
        <family val="1"/>
        <charset val="204"/>
      </rPr>
      <t>ПРР с 13:00 28.03.22</t>
    </r>
  </si>
  <si>
    <t>Рефконтейнеры</t>
  </si>
  <si>
    <t>холод СД, МР - контейнер</t>
  </si>
  <si>
    <t>Тор                               29.03.22</t>
  </si>
  <si>
    <t>Тезей                            31.03.22</t>
  </si>
  <si>
    <t>Жесть</t>
  </si>
  <si>
    <t xml:space="preserve"> Картон+жестьМТК+труба+кальций</t>
  </si>
  <si>
    <t>1+2+1+1</t>
  </si>
  <si>
    <t>А/М 380</t>
  </si>
  <si>
    <t xml:space="preserve"> тн /84 тн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</si>
  <si>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28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300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1000 тн/60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1360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</si>
  <si>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29 марта 2022 г.</t>
  </si>
  <si>
    <t>Склад рыбной муки - 75 тн  консервы - 20 тн</t>
  </si>
  <si>
    <t xml:space="preserve">Холод № 3 =  Иней  321 тн + Морозко 111 тн </t>
  </si>
  <si>
    <t xml:space="preserve">Холод № 5, №3                    СД  тн + МР  тн </t>
  </si>
  <si>
    <t>холод - рефконтейнер</t>
  </si>
  <si>
    <t>МР 136</t>
  </si>
  <si>
    <t>А/М 171</t>
  </si>
  <si>
    <t>МР 379</t>
  </si>
  <si>
    <t>закончили 15:45  28.03.22</t>
  </si>
  <si>
    <r>
      <t xml:space="preserve">Капитан Сулимов </t>
    </r>
    <r>
      <rPr>
        <b/>
        <sz val="14"/>
        <rFont val="Times New Roman"/>
        <family val="1"/>
        <charset val="204"/>
      </rPr>
      <t>ПРР с 17:00 28.03.22</t>
    </r>
  </si>
  <si>
    <t>Криогенная установка</t>
  </si>
  <si>
    <t>АрктПер</t>
  </si>
  <si>
    <t xml:space="preserve">Прочие грузы 56 тн +75 ВЗТК= 131 </t>
  </si>
  <si>
    <t>судно - склад ВЗТК</t>
  </si>
  <si>
    <t xml:space="preserve">прочий груз </t>
  </si>
  <si>
    <r>
      <t xml:space="preserve">Kazanin Explorer   </t>
    </r>
    <r>
      <rPr>
        <b/>
        <sz val="14"/>
        <rFont val="Times New Roman"/>
        <family val="1"/>
        <charset val="204"/>
      </rPr>
      <t>ПРР с 21:30 28.03.22</t>
    </r>
  </si>
  <si>
    <t>закончили 00:30 29.03.22</t>
  </si>
  <si>
    <r>
      <t xml:space="preserve">Тор                        </t>
    </r>
    <r>
      <rPr>
        <b/>
        <sz val="14"/>
        <rFont val="Times New Roman"/>
        <family val="1"/>
        <charset val="204"/>
      </rPr>
      <t xml:space="preserve"> ПРР с 16:00 29.03.22</t>
    </r>
  </si>
  <si>
    <r>
      <t xml:space="preserve">Брест                     </t>
    </r>
    <r>
      <rPr>
        <b/>
        <sz val="14"/>
        <rFont val="Times New Roman"/>
        <family val="1"/>
        <charset val="204"/>
      </rPr>
      <t>ПРР с 08:00 28.03.22</t>
    </r>
  </si>
  <si>
    <t>холод СД, МР, а/м - судно</t>
  </si>
  <si>
    <t>а/м, холод МР - судно</t>
  </si>
  <si>
    <t>Жесть+кальций</t>
  </si>
  <si>
    <t xml:space="preserve"> Картон+труба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</si>
  <si>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29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400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700 тн/170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1270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</si>
  <si>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30 марта 2022 г.</t>
  </si>
  <si>
    <t>Склад рыбной муки - 59 тн  консервы - 22 тн</t>
  </si>
  <si>
    <t xml:space="preserve">Холод № 3 =  Иней  426 тн + Морозко 203 тн </t>
  </si>
  <si>
    <t xml:space="preserve">Холод № 5, №3                    СД 16 тн + МР 2 тн </t>
  </si>
  <si>
    <t>А/М 220</t>
  </si>
  <si>
    <t>МР 111</t>
  </si>
  <si>
    <t>А/М 20</t>
  </si>
  <si>
    <r>
      <t xml:space="preserve">Арктика                 </t>
    </r>
    <r>
      <rPr>
        <b/>
        <sz val="14"/>
        <rFont val="Times New Roman"/>
        <family val="1"/>
        <charset val="204"/>
      </rPr>
      <t>ПРР с 16:00 30.03.22</t>
    </r>
  </si>
  <si>
    <t>судно - холод ИН</t>
  </si>
  <si>
    <t>Арктическая перевалка 112,542 тонны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</si>
  <si>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30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600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900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1500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</si>
  <si>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на  08:00 МСК  31 марта 2022 г.</t>
  </si>
  <si>
    <t xml:space="preserve">Холод № 3 =  Иней  181 тн + Морозко 35 тн </t>
  </si>
  <si>
    <t>Склад рыбной муки -  тн  консервы -  тн</t>
  </si>
  <si>
    <t xml:space="preserve">Холод № 5, №3                    СД 21 тн + МР  тн </t>
  </si>
  <si>
    <t>закончили 11:30 30.03.22</t>
  </si>
  <si>
    <t>А/М 92</t>
  </si>
  <si>
    <t>закончили 15:00 30.03.22</t>
  </si>
  <si>
    <t>закончили 20:30 30.03.22</t>
  </si>
  <si>
    <t>МР 226</t>
  </si>
  <si>
    <t>Тезей                           04.04.22</t>
  </si>
  <si>
    <t>Картонтара К. Сулимов ост 12тн</t>
  </si>
  <si>
    <t>Картонтара Тор</t>
  </si>
  <si>
    <r>
      <t xml:space="preserve">Арктика                 </t>
    </r>
    <r>
      <rPr>
        <b/>
        <sz val="14"/>
        <rFont val="Times New Roman"/>
        <family val="1"/>
        <charset val="204"/>
      </rPr>
      <t>ПРР с 20:00 30.03.22</t>
    </r>
  </si>
  <si>
    <t>холод МР, СД, авто - судно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</si>
  <si>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31 марта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400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700 тн/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1200  тн</t>
    </r>
    <r>
      <rPr>
        <sz val="20"/>
        <color rgb="FF7030A0"/>
        <rFont val="Calibri"/>
        <family val="2"/>
        <charset val="204"/>
        <scheme val="minor"/>
      </rPr>
      <t xml:space="preserve">  </t>
    </r>
  </si>
  <si>
    <t>Беломорье                   01.04.22</t>
  </si>
  <si>
    <t>на  08:00 МСК  01 апреля 2022 г.</t>
  </si>
  <si>
    <t>МР 36</t>
  </si>
  <si>
    <t>А/М 97</t>
  </si>
  <si>
    <t>закончили 18:30 31.03.22</t>
  </si>
  <si>
    <t xml:space="preserve">Рефконтейнеры </t>
  </si>
  <si>
    <t xml:space="preserve">Картонтара К. Сулимов </t>
  </si>
  <si>
    <t xml:space="preserve">Холод № 3 =  Иней  158 тн + Морозко 93 тн </t>
  </si>
  <si>
    <t>Труба</t>
  </si>
  <si>
    <t>Арктика картонтара</t>
  </si>
  <si>
    <r>
      <rPr>
        <b/>
        <sz val="20"/>
        <color rgb="FF7030A0"/>
        <rFont val="Calibri"/>
        <family val="2"/>
        <charset val="204"/>
        <scheme val="minor"/>
      </rPr>
      <t xml:space="preserve">Запланировано на 01 апреля  2022 г. </t>
    </r>
    <r>
      <rPr>
        <sz val="20"/>
        <color rgb="FF7030A0"/>
        <rFont val="Calibri"/>
        <family val="2"/>
        <charset val="204"/>
        <scheme val="minor"/>
      </rPr>
      <t>: Холод-авто</t>
    </r>
    <r>
      <rPr>
        <b/>
        <sz val="20"/>
        <color rgb="FF7030A0"/>
        <rFont val="Calibri"/>
        <family val="2"/>
        <charset val="204"/>
        <scheme val="minor"/>
      </rPr>
      <t xml:space="preserve">  650 тн</t>
    </r>
    <r>
      <rPr>
        <sz val="20"/>
        <color rgb="FF7030A0"/>
        <rFont val="Calibri"/>
        <family val="2"/>
        <charset val="204"/>
        <scheme val="minor"/>
      </rPr>
      <t>/Судно-холод-судно</t>
    </r>
    <r>
      <rPr>
        <b/>
        <sz val="20"/>
        <color rgb="FF7030A0"/>
        <rFont val="Calibri"/>
        <family val="2"/>
        <charset val="204"/>
        <scheme val="minor"/>
      </rPr>
      <t xml:space="preserve"> 300 тн/15 тн</t>
    </r>
    <r>
      <rPr>
        <sz val="20"/>
        <color rgb="FF7030A0"/>
        <rFont val="Calibri"/>
        <family val="2"/>
        <charset val="204"/>
        <scheme val="minor"/>
      </rPr>
      <t xml:space="preserve"> прочие грузы/  </t>
    </r>
    <r>
      <rPr>
        <b/>
        <sz val="20"/>
        <color rgb="FF7030A0"/>
        <rFont val="Calibri"/>
        <family val="2"/>
        <charset val="204"/>
        <scheme val="minor"/>
      </rPr>
      <t>ИТОГО 970  тн</t>
    </r>
    <r>
      <rPr>
        <sz val="20"/>
        <color rgb="FF7030A0"/>
        <rFont val="Calibri"/>
        <family val="2"/>
        <charset val="204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</si>
</sst>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20"/>
      <color rgb="FF0000FF"/>
      <name val="Times New Roman"/>
      <family val="1"/>
      <charset val="204"/>
    </font>
    <font>
      <i/>
      <sz val="20"/>
      <color rgb="FF0000FF"/>
      <name val="Times New Roman"/>
      <family val="1"/>
      <charset val="204"/>
    </font>
    <font>
      <b/>
      <i/>
      <sz val="22"/>
      <color rgb="FF0000FF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color rgb="FF0033CC"/>
      <name val="Times New Roman"/>
      <family val="1"/>
      <charset val="204"/>
    </font>
    <font>
      <b/>
      <sz val="16"/>
      <color rgb="FF0033CC"/>
      <name val="Times New Roman"/>
      <family val="1"/>
      <charset val="204"/>
    </font>
    <font>
      <b/>
      <sz val="22"/>
      <color rgb="FF0033CC"/>
      <name val="Times New Roman"/>
      <family val="1"/>
      <charset val="204"/>
    </font>
    <font>
      <b/>
      <i/>
      <sz val="16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rgb="FF0033CC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4"/>
      <color rgb="FF0000FF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Rockwell"/>
      <family val="1"/>
    </font>
    <font>
      <b/>
      <sz val="16"/>
      <color theme="1"/>
      <name val="Rockwell"/>
      <family val="1"/>
    </font>
    <font>
      <b/>
      <sz val="18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i/>
      <sz val="20"/>
      <color theme="1"/>
      <name val="Segoe UI Symbol"/>
      <family val="2"/>
    </font>
    <font>
      <sz val="18"/>
      <color theme="1"/>
      <name val="Calibri"/>
      <family val="2"/>
      <charset val="204"/>
      <scheme val="minor"/>
    </font>
    <font>
      <sz val="20"/>
      <color rgb="FF7030A0"/>
      <name val="Calibri"/>
      <family val="2"/>
      <charset val="204"/>
      <scheme val="minor"/>
    </font>
    <font>
      <b/>
      <sz val="20"/>
      <color rgb="FF7030A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theme="8" tint="-0.499984740745262"/>
      <name val="Calibri"/>
      <family val="2"/>
      <charset val="204"/>
      <scheme val="minor"/>
    </font>
    <font>
      <b/>
      <sz val="14"/>
      <color theme="8" tint="-0.499984740745262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6"/>
      <color rgb="FF0000FF"/>
      <name val="Calibri"/>
      <family val="2"/>
      <charset val="204"/>
      <scheme val="minor"/>
    </font>
    <font>
      <b/>
      <sz val="22"/>
      <color rgb="FF0000FF"/>
      <name val="Times New Roman"/>
      <family val="1"/>
      <charset val="204"/>
    </font>
    <font>
      <b/>
      <i/>
      <sz val="16"/>
      <color rgb="FF0000FF"/>
      <name val="Calibri"/>
      <family val="2"/>
      <charset val="204"/>
      <scheme val="minor"/>
    </font>
    <font>
      <b/>
      <sz val="22"/>
      <color rgb="FF0000FF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22"/>
      <color rgb="FF00B050"/>
      <name val="Calibri"/>
      <family val="2"/>
      <charset val="204"/>
      <scheme val="minor"/>
    </font>
    <font>
      <b/>
      <sz val="22"/>
      <color theme="8" tint="-0.499984740745262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70C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i/>
      <sz val="14"/>
      <color rgb="FF00B050"/>
      <name val="Calibri"/>
      <family val="2"/>
      <charset val="204"/>
      <scheme val="minor"/>
    </font>
    <font>
      <i/>
      <sz val="14"/>
      <color rgb="FF00B050"/>
      <name val="Times New Roman"/>
      <family val="1"/>
      <charset val="204"/>
    </font>
    <font>
      <b/>
      <i/>
      <sz val="14"/>
      <color rgb="FF00B050"/>
      <name val="Calibri"/>
      <family val="2"/>
      <charset val="204"/>
      <scheme val="minor"/>
    </font>
    <font>
      <b/>
      <sz val="14"/>
      <color theme="8" tint="-0.249977111117893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b/>
      <i/>
      <sz val="18"/>
      <color rgb="FF0000FF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24"/>
      <color rgb="FFFF0000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0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2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9" xfId="0" applyFont="1" applyBorder="1"/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center" textRotation="90" wrapText="1"/>
    </xf>
    <xf numFmtId="0" fontId="12" fillId="0" borderId="27" xfId="0" applyFont="1" applyBorder="1" applyAlignment="1">
      <alignment vertic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30" xfId="0" applyFont="1" applyBorder="1" applyAlignment="1">
      <alignment vertical="center" textRotation="90" wrapText="1"/>
    </xf>
    <xf numFmtId="0" fontId="12" fillId="0" borderId="9" xfId="0" applyFont="1" applyBorder="1" applyAlignment="1">
      <alignment vertical="center" textRotation="90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justify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center" wrapText="1"/>
    </xf>
    <xf numFmtId="14" fontId="16" fillId="0" borderId="33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9" fillId="0" borderId="7" xfId="0" applyFont="1" applyBorder="1" applyAlignment="1">
      <alignment horizont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2" fillId="0" borderId="7" xfId="0" applyFont="1" applyBorder="1" applyAlignment="1">
      <alignment horizontal="center" wrapText="1"/>
    </xf>
    <xf numFmtId="0" fontId="18" fillId="0" borderId="6" xfId="0" applyFont="1" applyBorder="1" applyAlignment="1">
      <alignment horizontal="justify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justify" vertical="center" wrapText="1"/>
    </xf>
    <xf numFmtId="0" fontId="22" fillId="0" borderId="3" xfId="0" applyFont="1" applyBorder="1" applyAlignment="1">
      <alignment vertical="top" wrapText="1"/>
    </xf>
    <xf numFmtId="0" fontId="25" fillId="0" borderId="8" xfId="0" applyFont="1" applyBorder="1" applyAlignment="1">
      <alignment horizontal="justify" vertical="center" wrapText="1"/>
    </xf>
    <xf numFmtId="0" fontId="20" fillId="0" borderId="28" xfId="0" applyFont="1" applyBorder="1" applyAlignment="1">
      <alignment vertical="top" wrapText="1"/>
    </xf>
    <xf numFmtId="0" fontId="19" fillId="0" borderId="6" xfId="0" applyFont="1" applyBorder="1" applyAlignment="1">
      <alignment horizontal="justify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26" fillId="0" borderId="8" xfId="0" applyFont="1" applyBorder="1" applyAlignment="1">
      <alignment horizontal="justify" vertical="center" wrapText="1"/>
    </xf>
    <xf numFmtId="0" fontId="20" fillId="0" borderId="6" xfId="0" applyFont="1" applyBorder="1" applyAlignment="1">
      <alignment vertical="top" wrapText="1"/>
    </xf>
    <xf numFmtId="0" fontId="23" fillId="0" borderId="8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top" wrapText="1"/>
    </xf>
    <xf numFmtId="0" fontId="8" fillId="5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wrapText="1"/>
    </xf>
    <xf numFmtId="0" fontId="30" fillId="5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vertical="top" textRotation="90" wrapText="1"/>
    </xf>
    <xf numFmtId="0" fontId="5" fillId="0" borderId="27" xfId="0" applyFont="1" applyFill="1" applyBorder="1" applyAlignment="1">
      <alignment vertical="top" wrapText="1"/>
    </xf>
    <xf numFmtId="0" fontId="24" fillId="5" borderId="7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top" wrapText="1"/>
    </xf>
    <xf numFmtId="0" fontId="5" fillId="5" borderId="33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33" fillId="5" borderId="31" xfId="0" applyFont="1" applyFill="1" applyBorder="1" applyAlignment="1">
      <alignment horizontal="center" vertical="top" wrapText="1"/>
    </xf>
    <xf numFmtId="0" fontId="33" fillId="5" borderId="33" xfId="0" applyFont="1" applyFill="1" applyBorder="1" applyAlignment="1">
      <alignment horizontal="center" vertical="top" wrapText="1"/>
    </xf>
    <xf numFmtId="0" fontId="33" fillId="5" borderId="7" xfId="0" applyFont="1" applyFill="1" applyBorder="1" applyAlignment="1">
      <alignment horizontal="center" vertical="top" wrapText="1"/>
    </xf>
    <xf numFmtId="0" fontId="27" fillId="5" borderId="7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justify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top" wrapText="1"/>
    </xf>
    <xf numFmtId="0" fontId="2" fillId="0" borderId="32" xfId="0" applyFont="1" applyBorder="1" applyAlignment="1">
      <alignment vertical="top" textRotation="90" wrapText="1"/>
    </xf>
    <xf numFmtId="0" fontId="2" fillId="0" borderId="27" xfId="0" applyFont="1" applyBorder="1" applyAlignment="1">
      <alignment vertical="top" textRotation="90" wrapText="1"/>
    </xf>
    <xf numFmtId="0" fontId="6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justify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9" fillId="0" borderId="33" xfId="0" applyFont="1" applyBorder="1" applyAlignment="1">
      <alignment vertical="top" textRotation="90" wrapText="1"/>
    </xf>
    <xf numFmtId="0" fontId="9" fillId="0" borderId="9" xfId="0" applyFont="1" applyBorder="1" applyAlignment="1">
      <alignment vertical="top" textRotation="90" wrapText="1"/>
    </xf>
    <xf numFmtId="0" fontId="6" fillId="0" borderId="39" xfId="0" applyFont="1" applyBorder="1" applyAlignment="1">
      <alignment horizontal="justify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1" fontId="39" fillId="0" borderId="42" xfId="0" applyNumberFormat="1" applyFont="1" applyBorder="1" applyAlignment="1">
      <alignment horizontal="center" vertical="center" wrapText="1"/>
    </xf>
    <xf numFmtId="1" fontId="40" fillId="0" borderId="42" xfId="0" applyNumberFormat="1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1" fillId="0" borderId="32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9" fillId="0" borderId="27" xfId="0" applyFont="1" applyBorder="1" applyAlignment="1">
      <alignment vertical="top" textRotation="90" wrapText="1"/>
    </xf>
    <xf numFmtId="0" fontId="44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5" fillId="6" borderId="28" xfId="0" applyFont="1" applyFill="1" applyBorder="1" applyAlignment="1">
      <alignment horizontal="center"/>
    </xf>
    <xf numFmtId="0" fontId="46" fillId="6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44" fillId="0" borderId="45" xfId="0" applyFont="1" applyBorder="1" applyAlignment="1">
      <alignment horizontal="center"/>
    </xf>
    <xf numFmtId="0" fontId="8" fillId="0" borderId="27" xfId="0" applyFont="1" applyBorder="1" applyAlignment="1">
      <alignment horizontal="justify" vertical="center" wrapText="1"/>
    </xf>
    <xf numFmtId="0" fontId="30" fillId="0" borderId="1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14" fontId="48" fillId="0" borderId="28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14" fontId="41" fillId="0" borderId="28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3" fontId="50" fillId="0" borderId="28" xfId="0" applyNumberFormat="1" applyFont="1" applyBorder="1" applyAlignment="1">
      <alignment horizontal="center"/>
    </xf>
    <xf numFmtId="0" fontId="51" fillId="0" borderId="28" xfId="0" applyFont="1" applyBorder="1" applyAlignment="1">
      <alignment horizontal="left"/>
    </xf>
    <xf numFmtId="0" fontId="52" fillId="5" borderId="6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left"/>
    </xf>
    <xf numFmtId="0" fontId="54" fillId="0" borderId="45" xfId="0" applyFont="1" applyBorder="1" applyAlignment="1">
      <alignment horizont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55" fillId="0" borderId="7" xfId="0" applyFont="1" applyBorder="1" applyAlignment="1">
      <alignment horizontal="left"/>
    </xf>
    <xf numFmtId="0" fontId="56" fillId="0" borderId="9" xfId="0" applyFont="1" applyBorder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45" fillId="6" borderId="28" xfId="0" applyFont="1" applyFill="1" applyBorder="1" applyAlignment="1">
      <alignment horizontal="left"/>
    </xf>
    <xf numFmtId="0" fontId="57" fillId="6" borderId="27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/>
    </xf>
    <xf numFmtId="3" fontId="50" fillId="0" borderId="28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justify" vertical="center" wrapText="1"/>
    </xf>
    <xf numFmtId="0" fontId="38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/>
    </xf>
    <xf numFmtId="3" fontId="60" fillId="0" borderId="28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8" fillId="0" borderId="27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1" fontId="38" fillId="0" borderId="27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3" fontId="61" fillId="0" borderId="10" xfId="0" applyNumberFormat="1" applyFont="1" applyBorder="1" applyAlignment="1">
      <alignment horizontal="center"/>
    </xf>
    <xf numFmtId="3" fontId="61" fillId="0" borderId="2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3" fontId="64" fillId="0" borderId="11" xfId="0" applyNumberFormat="1" applyFont="1" applyBorder="1" applyAlignment="1">
      <alignment horizontal="center"/>
    </xf>
    <xf numFmtId="3" fontId="64" fillId="0" borderId="28" xfId="0" applyNumberFormat="1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8" fillId="0" borderId="8" xfId="0" applyFont="1" applyBorder="1" applyAlignment="1">
      <alignment horizontal="justify" vertical="center" wrapText="1"/>
    </xf>
    <xf numFmtId="0" fontId="38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14" fontId="41" fillId="0" borderId="6" xfId="0" applyNumberFormat="1" applyFont="1" applyBorder="1" applyAlignment="1">
      <alignment horizontal="center"/>
    </xf>
    <xf numFmtId="3" fontId="38" fillId="0" borderId="8" xfId="0" applyNumberFormat="1" applyFont="1" applyBorder="1" applyAlignment="1">
      <alignment horizontal="center"/>
    </xf>
    <xf numFmtId="3" fontId="38" fillId="0" borderId="7" xfId="0" applyNumberFormat="1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6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9" fillId="0" borderId="28" xfId="0" applyFont="1" applyBorder="1"/>
    <xf numFmtId="0" fontId="9" fillId="0" borderId="48" xfId="0" applyFont="1" applyBorder="1" applyAlignment="1">
      <alignment wrapText="1"/>
    </xf>
    <xf numFmtId="0" fontId="3" fillId="2" borderId="49" xfId="0" applyFont="1" applyFill="1" applyBorder="1" applyAlignment="1">
      <alignment horizontal="left"/>
    </xf>
    <xf numFmtId="1" fontId="65" fillId="2" borderId="49" xfId="0" applyNumberFormat="1" applyFont="1" applyFill="1" applyBorder="1" applyAlignment="1">
      <alignment horizontal="center"/>
    </xf>
    <xf numFmtId="0" fontId="9" fillId="0" borderId="49" xfId="0" applyFont="1" applyBorder="1"/>
    <xf numFmtId="0" fontId="9" fillId="0" borderId="33" xfId="0" applyFont="1" applyBorder="1"/>
    <xf numFmtId="0" fontId="6" fillId="0" borderId="0" xfId="0" applyFont="1" applyFill="1" applyBorder="1"/>
    <xf numFmtId="0" fontId="9" fillId="5" borderId="23" xfId="0" applyFont="1" applyFill="1" applyBorder="1"/>
    <xf numFmtId="0" fontId="66" fillId="5" borderId="23" xfId="0" applyFont="1" applyFill="1" applyBorder="1" applyAlignment="1">
      <alignment horizontal="left"/>
    </xf>
    <xf numFmtId="3" fontId="67" fillId="0" borderId="23" xfId="0" applyNumberFormat="1" applyFont="1" applyBorder="1" applyAlignment="1">
      <alignment horizontal="left"/>
    </xf>
    <xf numFmtId="0" fontId="67" fillId="5" borderId="23" xfId="0" applyFont="1" applyFill="1" applyBorder="1" applyAlignment="1">
      <alignment horizontal="left" wrapText="1"/>
    </xf>
    <xf numFmtId="3" fontId="68" fillId="5" borderId="23" xfId="0" applyNumberFormat="1" applyFont="1" applyFill="1" applyBorder="1" applyAlignment="1">
      <alignment horizontal="left"/>
    </xf>
    <xf numFmtId="0" fontId="69" fillId="5" borderId="23" xfId="0" applyFont="1" applyFill="1" applyBorder="1" applyAlignment="1">
      <alignment horizontal="right"/>
    </xf>
    <xf numFmtId="3" fontId="69" fillId="5" borderId="23" xfId="0" applyNumberFormat="1" applyFont="1" applyFill="1" applyBorder="1" applyAlignment="1">
      <alignment horizontal="left"/>
    </xf>
    <xf numFmtId="0" fontId="9" fillId="0" borderId="23" xfId="0" applyFont="1" applyBorder="1"/>
    <xf numFmtId="0" fontId="9" fillId="5" borderId="0" xfId="0" applyFont="1" applyFill="1" applyAlignment="1">
      <alignment horizontal="right"/>
    </xf>
    <xf numFmtId="3" fontId="2" fillId="5" borderId="52" xfId="0" applyNumberFormat="1" applyFont="1" applyFill="1" applyBorder="1"/>
    <xf numFmtId="0" fontId="9" fillId="0" borderId="53" xfId="0" applyFont="1" applyBorder="1"/>
    <xf numFmtId="0" fontId="9" fillId="0" borderId="26" xfId="0" applyFont="1" applyBorder="1"/>
    <xf numFmtId="3" fontId="2" fillId="5" borderId="26" xfId="0" applyNumberFormat="1" applyFont="1" applyFill="1" applyBorder="1"/>
    <xf numFmtId="0" fontId="9" fillId="5" borderId="26" xfId="0" applyFont="1" applyFill="1" applyBorder="1"/>
    <xf numFmtId="0" fontId="2" fillId="7" borderId="26" xfId="0" applyFont="1" applyFill="1" applyBorder="1"/>
    <xf numFmtId="3" fontId="4" fillId="7" borderId="26" xfId="0" applyNumberFormat="1" applyFont="1" applyFill="1" applyBorder="1"/>
    <xf numFmtId="0" fontId="5" fillId="7" borderId="26" xfId="0" applyFont="1" applyFill="1" applyBorder="1"/>
    <xf numFmtId="0" fontId="2" fillId="0" borderId="26" xfId="0" applyFont="1" applyBorder="1"/>
    <xf numFmtId="3" fontId="4" fillId="8" borderId="26" xfId="0" applyNumberFormat="1" applyFont="1" applyFill="1" applyBorder="1"/>
    <xf numFmtId="3" fontId="4" fillId="8" borderId="54" xfId="0" applyNumberFormat="1" applyFont="1" applyFill="1" applyBorder="1"/>
    <xf numFmtId="3" fontId="2" fillId="0" borderId="3" xfId="0" applyNumberFormat="1" applyFont="1" applyBorder="1" applyAlignment="1">
      <alignment horizontal="center" vertical="center"/>
    </xf>
    <xf numFmtId="0" fontId="5" fillId="8" borderId="26" xfId="0" applyFont="1" applyFill="1" applyBorder="1"/>
    <xf numFmtId="0" fontId="9" fillId="8" borderId="54" xfId="0" applyFont="1" applyFill="1" applyBorder="1"/>
    <xf numFmtId="3" fontId="47" fillId="8" borderId="3" xfId="0" applyNumberFormat="1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top"/>
    </xf>
    <xf numFmtId="0" fontId="2" fillId="3" borderId="26" xfId="0" applyFont="1" applyFill="1" applyBorder="1"/>
    <xf numFmtId="3" fontId="4" fillId="9" borderId="25" xfId="0" applyNumberFormat="1" applyFont="1" applyFill="1" applyBorder="1"/>
    <xf numFmtId="3" fontId="4" fillId="3" borderId="3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9" borderId="55" xfId="0" applyFont="1" applyFill="1" applyBorder="1" applyAlignment="1">
      <alignment horizontal="center" vertical="top"/>
    </xf>
    <xf numFmtId="0" fontId="5" fillId="9" borderId="26" xfId="0" applyFont="1" applyFill="1" applyBorder="1"/>
    <xf numFmtId="3" fontId="47" fillId="9" borderId="3" xfId="0" applyNumberFormat="1" applyFont="1" applyFill="1" applyBorder="1" applyAlignment="1">
      <alignment horizontal="center" vertical="center"/>
    </xf>
    <xf numFmtId="3" fontId="47" fillId="3" borderId="3" xfId="0" applyNumberFormat="1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center" vertical="center"/>
    </xf>
    <xf numFmtId="3" fontId="4" fillId="7" borderId="25" xfId="0" applyNumberFormat="1" applyFont="1" applyFill="1" applyBorder="1"/>
    <xf numFmtId="3" fontId="47" fillId="9" borderId="16" xfId="0" applyNumberFormat="1" applyFont="1" applyFill="1" applyBorder="1" applyAlignment="1">
      <alignment horizontal="center" vertical="center"/>
    </xf>
    <xf numFmtId="3" fontId="47" fillId="3" borderId="16" xfId="0" applyNumberFormat="1" applyFont="1" applyFill="1" applyBorder="1" applyAlignment="1">
      <alignment horizontal="center" vertical="center"/>
    </xf>
    <xf numFmtId="0" fontId="71" fillId="3" borderId="26" xfId="0" applyFont="1" applyFill="1" applyBorder="1"/>
    <xf numFmtId="3" fontId="72" fillId="9" borderId="25" xfId="0" applyNumberFormat="1" applyFont="1" applyFill="1" applyBorder="1"/>
    <xf numFmtId="3" fontId="4" fillId="3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53" fillId="9" borderId="26" xfId="0" applyFont="1" applyFill="1" applyBorder="1"/>
    <xf numFmtId="3" fontId="73" fillId="9" borderId="25" xfId="0" applyNumberFormat="1" applyFont="1" applyFill="1" applyBorder="1"/>
    <xf numFmtId="0" fontId="47" fillId="9" borderId="7" xfId="0" applyNumberFormat="1" applyFont="1" applyFill="1" applyBorder="1" applyAlignment="1">
      <alignment horizontal="center" vertical="center"/>
    </xf>
    <xf numFmtId="3" fontId="47" fillId="3" borderId="7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/>
    <xf numFmtId="3" fontId="4" fillId="6" borderId="23" xfId="0" applyNumberFormat="1" applyFont="1" applyFill="1" applyBorder="1"/>
    <xf numFmtId="0" fontId="5" fillId="0" borderId="26" xfId="0" applyFont="1" applyBorder="1"/>
    <xf numFmtId="0" fontId="9" fillId="6" borderId="34" xfId="0" applyFont="1" applyFill="1" applyBorder="1"/>
    <xf numFmtId="3" fontId="47" fillId="6" borderId="56" xfId="0" applyNumberFormat="1" applyFont="1" applyFill="1" applyBorder="1" applyAlignment="1">
      <alignment horizontal="center"/>
    </xf>
    <xf numFmtId="0" fontId="9" fillId="0" borderId="55" xfId="0" applyFont="1" applyBorder="1"/>
    <xf numFmtId="0" fontId="2" fillId="3" borderId="52" xfId="0" applyFont="1" applyFill="1" applyBorder="1"/>
    <xf numFmtId="0" fontId="4" fillId="0" borderId="54" xfId="0" applyFont="1" applyBorder="1"/>
    <xf numFmtId="0" fontId="9" fillId="0" borderId="29" xfId="0" applyFont="1" applyBorder="1"/>
    <xf numFmtId="0" fontId="9" fillId="0" borderId="0" xfId="0" applyFont="1" applyBorder="1"/>
    <xf numFmtId="0" fontId="5" fillId="3" borderId="52" xfId="0" applyFont="1" applyFill="1" applyBorder="1"/>
    <xf numFmtId="0" fontId="9" fillId="0" borderId="57" xfId="0" applyFont="1" applyBorder="1"/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74" fillId="6" borderId="11" xfId="0" applyFont="1" applyFill="1" applyBorder="1" applyAlignment="1">
      <alignment horizontal="center"/>
    </xf>
    <xf numFmtId="3" fontId="4" fillId="6" borderId="27" xfId="0" applyNumberFormat="1" applyFont="1" applyFill="1" applyBorder="1" applyAlignment="1">
      <alignment horizontal="center"/>
    </xf>
    <xf numFmtId="0" fontId="2" fillId="7" borderId="23" xfId="0" applyFont="1" applyFill="1" applyBorder="1"/>
    <xf numFmtId="3" fontId="4" fillId="3" borderId="25" xfId="0" applyNumberFormat="1" applyFont="1" applyFill="1" applyBorder="1"/>
    <xf numFmtId="3" fontId="75" fillId="0" borderId="0" xfId="0" applyNumberFormat="1" applyFont="1" applyAlignment="1">
      <alignment horizontal="center"/>
    </xf>
    <xf numFmtId="0" fontId="9" fillId="0" borderId="51" xfId="0" applyFont="1" applyBorder="1"/>
    <xf numFmtId="0" fontId="74" fillId="6" borderId="53" xfId="0" applyFont="1" applyFill="1" applyBorder="1" applyAlignment="1">
      <alignment horizontal="right"/>
    </xf>
    <xf numFmtId="3" fontId="76" fillId="6" borderId="58" xfId="0" applyNumberFormat="1" applyFont="1" applyFill="1" applyBorder="1" applyAlignment="1">
      <alignment horizontal="center"/>
    </xf>
    <xf numFmtId="0" fontId="77" fillId="0" borderId="5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78" fillId="0" borderId="0" xfId="0" applyFont="1" applyAlignment="1">
      <alignment horizontal="left"/>
    </xf>
    <xf numFmtId="0" fontId="2" fillId="0" borderId="0" xfId="0" applyFont="1"/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 vertical="center" wrapText="1"/>
    </xf>
    <xf numFmtId="0" fontId="79" fillId="0" borderId="0" xfId="0" applyFont="1"/>
    <xf numFmtId="0" fontId="78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wrapText="1"/>
    </xf>
    <xf numFmtId="14" fontId="1" fillId="0" borderId="26" xfId="0" applyNumberFormat="1" applyFont="1" applyBorder="1"/>
    <xf numFmtId="0" fontId="44" fillId="0" borderId="26" xfId="0" applyFont="1" applyFill="1" applyBorder="1" applyAlignment="1">
      <alignment horizontal="left"/>
    </xf>
    <xf numFmtId="0" fontId="44" fillId="0" borderId="26" xfId="0" applyFont="1" applyFill="1" applyBorder="1" applyAlignment="1">
      <alignment horizontal="center"/>
    </xf>
    <xf numFmtId="3" fontId="47" fillId="0" borderId="26" xfId="0" applyNumberFormat="1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4" fillId="0" borderId="26" xfId="0" applyNumberFormat="1" applyFont="1" applyFill="1" applyBorder="1"/>
    <xf numFmtId="0" fontId="4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7" fillId="0" borderId="26" xfId="0" applyFont="1" applyFill="1" applyBorder="1" applyAlignment="1">
      <alignment horizontal="left"/>
    </xf>
    <xf numFmtId="0" fontId="47" fillId="0" borderId="25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26" xfId="0" applyFont="1" applyFill="1" applyBorder="1"/>
    <xf numFmtId="3" fontId="5" fillId="0" borderId="26" xfId="0" applyNumberFormat="1" applyFont="1" applyFill="1" applyBorder="1" applyAlignment="1">
      <alignment horizontal="center"/>
    </xf>
    <xf numFmtId="0" fontId="80" fillId="0" borderId="26" xfId="0" applyFont="1" applyFill="1" applyBorder="1" applyAlignment="1">
      <alignment horizontal="left"/>
    </xf>
    <xf numFmtId="0" fontId="47" fillId="0" borderId="26" xfId="0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/>
    </xf>
    <xf numFmtId="0" fontId="4" fillId="0" borderId="26" xfId="0" applyFont="1" applyFill="1" applyBorder="1"/>
    <xf numFmtId="164" fontId="47" fillId="0" borderId="26" xfId="0" applyNumberFormat="1" applyFont="1" applyFill="1" applyBorder="1" applyAlignment="1">
      <alignment horizontal="center" vertical="center"/>
    </xf>
    <xf numFmtId="164" fontId="80" fillId="0" borderId="52" xfId="0" applyNumberFormat="1" applyFont="1" applyFill="1" applyBorder="1" applyAlignment="1">
      <alignment horizontal="center" vertical="center"/>
    </xf>
    <xf numFmtId="3" fontId="47" fillId="0" borderId="26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164" fontId="47" fillId="0" borderId="52" xfId="0" applyNumberFormat="1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64" fontId="80" fillId="0" borderId="26" xfId="0" applyNumberFormat="1" applyFont="1" applyFill="1" applyBorder="1" applyAlignment="1">
      <alignment horizontal="center"/>
    </xf>
    <xf numFmtId="164" fontId="47" fillId="0" borderId="26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0" fontId="0" fillId="0" borderId="26" xfId="0" applyFill="1" applyBorder="1"/>
    <xf numFmtId="3" fontId="47" fillId="0" borderId="26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47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3" fontId="47" fillId="0" borderId="52" xfId="0" applyNumberFormat="1" applyFont="1" applyFill="1" applyBorder="1" applyAlignment="1">
      <alignment horizontal="center" vertical="center"/>
    </xf>
    <xf numFmtId="4" fontId="47" fillId="0" borderId="26" xfId="0" applyNumberFormat="1" applyFont="1" applyFill="1" applyBorder="1" applyAlignment="1">
      <alignment horizontal="center"/>
    </xf>
    <xf numFmtId="3" fontId="0" fillId="0" borderId="52" xfId="0" applyNumberForma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0" fontId="2" fillId="0" borderId="26" xfId="0" applyFont="1" applyFill="1" applyBorder="1"/>
    <xf numFmtId="3" fontId="44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/>
    </xf>
    <xf numFmtId="14" fontId="0" fillId="0" borderId="26" xfId="0" applyNumberFormat="1" applyBorder="1"/>
    <xf numFmtId="3" fontId="81" fillId="0" borderId="26" xfId="0" applyNumberFormat="1" applyFont="1" applyFill="1" applyBorder="1" applyAlignment="1">
      <alignment horizontal="center"/>
    </xf>
    <xf numFmtId="3" fontId="47" fillId="0" borderId="26" xfId="0" applyNumberFormat="1" applyFont="1" applyFill="1" applyBorder="1"/>
    <xf numFmtId="3" fontId="0" fillId="0" borderId="26" xfId="0" applyNumberFormat="1" applyFill="1" applyBorder="1"/>
    <xf numFmtId="0" fontId="82" fillId="0" borderId="26" xfId="0" applyFont="1" applyFill="1" applyBorder="1"/>
    <xf numFmtId="0" fontId="44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47" fillId="0" borderId="26" xfId="0" applyFont="1" applyFill="1" applyBorder="1"/>
    <xf numFmtId="0" fontId="0" fillId="0" borderId="26" xfId="0" applyBorder="1"/>
    <xf numFmtId="0" fontId="78" fillId="0" borderId="26" xfId="0" applyFont="1" applyFill="1" applyBorder="1" applyAlignment="1">
      <alignment horizontal="right"/>
    </xf>
    <xf numFmtId="0" fontId="78" fillId="0" borderId="5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/>
    </xf>
    <xf numFmtId="0" fontId="78" fillId="0" borderId="26" xfId="0" applyFont="1" applyFill="1" applyBorder="1" applyAlignment="1">
      <alignment horizontal="center" vertical="center"/>
    </xf>
    <xf numFmtId="3" fontId="44" fillId="0" borderId="26" xfId="0" applyNumberFormat="1" applyFont="1" applyFill="1" applyBorder="1"/>
    <xf numFmtId="0" fontId="4" fillId="0" borderId="26" xfId="0" applyFont="1" applyBorder="1"/>
    <xf numFmtId="0" fontId="44" fillId="0" borderId="26" xfId="0" applyFont="1" applyFill="1" applyBorder="1"/>
    <xf numFmtId="0" fontId="82" fillId="0" borderId="26" xfId="0" applyFont="1" applyBorder="1"/>
    <xf numFmtId="0" fontId="0" fillId="0" borderId="26" xfId="0" applyBorder="1" applyAlignment="1">
      <alignment horizontal="center"/>
    </xf>
    <xf numFmtId="0" fontId="1" fillId="0" borderId="26" xfId="0" applyFont="1" applyFill="1" applyBorder="1"/>
    <xf numFmtId="0" fontId="47" fillId="0" borderId="26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3" fillId="0" borderId="0" xfId="0" applyFont="1"/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85" fillId="5" borderId="6" xfId="0" applyFont="1" applyFill="1" applyBorder="1" applyAlignment="1">
      <alignment horizontal="left" vertical="center" wrapText="1"/>
    </xf>
    <xf numFmtId="0" fontId="85" fillId="0" borderId="8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86" fillId="0" borderId="0" xfId="0" applyFont="1"/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4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7" fillId="0" borderId="0" xfId="0" applyFont="1"/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8" fillId="0" borderId="28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63" fillId="0" borderId="3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4" fillId="0" borderId="8" xfId="0" applyFont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/>
    </xf>
    <xf numFmtId="0" fontId="58" fillId="0" borderId="27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center"/>
    </xf>
    <xf numFmtId="0" fontId="59" fillId="0" borderId="27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/>
    </xf>
    <xf numFmtId="0" fontId="59" fillId="0" borderId="27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920756</xdr:colOff>
      <xdr:row>7</xdr:row>
      <xdr:rowOff>95255</xdr:rowOff>
    </xdr:from>
    <xdr:to>
      <xdr:col>10</xdr:col>
      <xdr:colOff>1158880</xdr:colOff>
      <xdr:row>11</xdr:row>
      <xdr:rowOff>95254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883693" y="2881318"/>
          <a:ext cx="1333499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670664</xdr:colOff>
      <xdr:row>8</xdr:row>
      <xdr:rowOff>145266</xdr:rowOff>
    </xdr:from>
    <xdr:to>
      <xdr:col>10</xdr:col>
      <xdr:colOff>670664</xdr:colOff>
      <xdr:row>9</xdr:row>
      <xdr:rowOff>171363</xdr:rowOff>
    </xdr:to>
    <xdr:cxnSp macro="">
      <xdr:nvCxnSpPr>
        <xdr:cNvPr id="3" name="Прямая со стрелкой 2"/>
        <xdr:cNvCxnSpPr/>
      </xdr:nvCxnSpPr>
      <xdr:spPr>
        <a:xfrm flipV="1">
          <a:off x="22181289" y="2717016"/>
          <a:ext cx="0" cy="375347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444503</xdr:colOff>
      <xdr:row>7</xdr:row>
      <xdr:rowOff>79380</xdr:rowOff>
    </xdr:from>
    <xdr:to>
      <xdr:col>10</xdr:col>
      <xdr:colOff>968379</xdr:colOff>
      <xdr:row>9</xdr:row>
      <xdr:rowOff>47628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891629" y="2381254"/>
          <a:ext cx="650873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920756</xdr:colOff>
      <xdr:row>7</xdr:row>
      <xdr:rowOff>95255</xdr:rowOff>
    </xdr:from>
    <xdr:to>
      <xdr:col>10</xdr:col>
      <xdr:colOff>1158880</xdr:colOff>
      <xdr:row>11</xdr:row>
      <xdr:rowOff>95254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870993" y="2871793"/>
          <a:ext cx="1333499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670664</xdr:colOff>
      <xdr:row>8</xdr:row>
      <xdr:rowOff>145266</xdr:rowOff>
    </xdr:from>
    <xdr:to>
      <xdr:col>10</xdr:col>
      <xdr:colOff>670664</xdr:colOff>
      <xdr:row>9</xdr:row>
      <xdr:rowOff>171363</xdr:rowOff>
    </xdr:to>
    <xdr:cxnSp macro="">
      <xdr:nvCxnSpPr>
        <xdr:cNvPr id="3" name="Прямая со стрелкой 2"/>
        <xdr:cNvCxnSpPr/>
      </xdr:nvCxnSpPr>
      <xdr:spPr>
        <a:xfrm flipV="1">
          <a:off x="22168589" y="2707491"/>
          <a:ext cx="0" cy="37852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444503</xdr:colOff>
      <xdr:row>7</xdr:row>
      <xdr:rowOff>79380</xdr:rowOff>
    </xdr:from>
    <xdr:to>
      <xdr:col>10</xdr:col>
      <xdr:colOff>968379</xdr:colOff>
      <xdr:row>9</xdr:row>
      <xdr:rowOff>47628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877342" y="2373316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920756</xdr:colOff>
      <xdr:row>7</xdr:row>
      <xdr:rowOff>95255</xdr:rowOff>
    </xdr:from>
    <xdr:to>
      <xdr:col>10</xdr:col>
      <xdr:colOff>1158880</xdr:colOff>
      <xdr:row>11</xdr:row>
      <xdr:rowOff>95254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870993" y="2871793"/>
          <a:ext cx="1333499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670664</xdr:colOff>
      <xdr:row>8</xdr:row>
      <xdr:rowOff>145266</xdr:rowOff>
    </xdr:from>
    <xdr:to>
      <xdr:col>10</xdr:col>
      <xdr:colOff>670664</xdr:colOff>
      <xdr:row>9</xdr:row>
      <xdr:rowOff>171363</xdr:rowOff>
    </xdr:to>
    <xdr:cxnSp macro="">
      <xdr:nvCxnSpPr>
        <xdr:cNvPr id="3" name="Прямая со стрелкой 2"/>
        <xdr:cNvCxnSpPr/>
      </xdr:nvCxnSpPr>
      <xdr:spPr>
        <a:xfrm flipV="1">
          <a:off x="22168589" y="2707491"/>
          <a:ext cx="0" cy="37852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444503</xdr:colOff>
      <xdr:row>7</xdr:row>
      <xdr:rowOff>79380</xdr:rowOff>
    </xdr:from>
    <xdr:to>
      <xdr:col>10</xdr:col>
      <xdr:colOff>968379</xdr:colOff>
      <xdr:row>9</xdr:row>
      <xdr:rowOff>47628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877342" y="2373316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920756</xdr:colOff>
      <xdr:row>7</xdr:row>
      <xdr:rowOff>95255</xdr:rowOff>
    </xdr:from>
    <xdr:to>
      <xdr:col>10</xdr:col>
      <xdr:colOff>1158880</xdr:colOff>
      <xdr:row>11</xdr:row>
      <xdr:rowOff>95254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870993" y="2871793"/>
          <a:ext cx="1333499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670664</xdr:colOff>
      <xdr:row>8</xdr:row>
      <xdr:rowOff>145266</xdr:rowOff>
    </xdr:from>
    <xdr:to>
      <xdr:col>10</xdr:col>
      <xdr:colOff>670664</xdr:colOff>
      <xdr:row>9</xdr:row>
      <xdr:rowOff>171363</xdr:rowOff>
    </xdr:to>
    <xdr:cxnSp macro="">
      <xdr:nvCxnSpPr>
        <xdr:cNvPr id="3" name="Прямая со стрелкой 2"/>
        <xdr:cNvCxnSpPr/>
      </xdr:nvCxnSpPr>
      <xdr:spPr>
        <a:xfrm flipV="1">
          <a:off x="22168589" y="2707491"/>
          <a:ext cx="0" cy="37852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444503</xdr:colOff>
      <xdr:row>7</xdr:row>
      <xdr:rowOff>79380</xdr:rowOff>
    </xdr:from>
    <xdr:to>
      <xdr:col>10</xdr:col>
      <xdr:colOff>968379</xdr:colOff>
      <xdr:row>9</xdr:row>
      <xdr:rowOff>47628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877342" y="2373316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920756</xdr:colOff>
      <xdr:row>7</xdr:row>
      <xdr:rowOff>95255</xdr:rowOff>
    </xdr:from>
    <xdr:to>
      <xdr:col>10</xdr:col>
      <xdr:colOff>1158880</xdr:colOff>
      <xdr:row>11</xdr:row>
      <xdr:rowOff>95254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985293" y="2871793"/>
          <a:ext cx="1333499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670664</xdr:colOff>
      <xdr:row>8</xdr:row>
      <xdr:rowOff>145266</xdr:rowOff>
    </xdr:from>
    <xdr:to>
      <xdr:col>10</xdr:col>
      <xdr:colOff>670664</xdr:colOff>
      <xdr:row>9</xdr:row>
      <xdr:rowOff>171363</xdr:rowOff>
    </xdr:to>
    <xdr:cxnSp macro="">
      <xdr:nvCxnSpPr>
        <xdr:cNvPr id="3" name="Прямая со стрелкой 2"/>
        <xdr:cNvCxnSpPr/>
      </xdr:nvCxnSpPr>
      <xdr:spPr>
        <a:xfrm flipV="1">
          <a:off x="22282889" y="2707491"/>
          <a:ext cx="0" cy="37852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444503</xdr:colOff>
      <xdr:row>7</xdr:row>
      <xdr:rowOff>79380</xdr:rowOff>
    </xdr:from>
    <xdr:to>
      <xdr:col>10</xdr:col>
      <xdr:colOff>968379</xdr:colOff>
      <xdr:row>9</xdr:row>
      <xdr:rowOff>47628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991642" y="2373316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920756</xdr:colOff>
      <xdr:row>7</xdr:row>
      <xdr:rowOff>95255</xdr:rowOff>
    </xdr:from>
    <xdr:to>
      <xdr:col>10</xdr:col>
      <xdr:colOff>1158880</xdr:colOff>
      <xdr:row>11</xdr:row>
      <xdr:rowOff>95254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985293" y="2871793"/>
          <a:ext cx="1333499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670664</xdr:colOff>
      <xdr:row>8</xdr:row>
      <xdr:rowOff>145266</xdr:rowOff>
    </xdr:from>
    <xdr:to>
      <xdr:col>10</xdr:col>
      <xdr:colOff>670664</xdr:colOff>
      <xdr:row>9</xdr:row>
      <xdr:rowOff>171363</xdr:rowOff>
    </xdr:to>
    <xdr:cxnSp macro="">
      <xdr:nvCxnSpPr>
        <xdr:cNvPr id="3" name="Прямая со стрелкой 2"/>
        <xdr:cNvCxnSpPr/>
      </xdr:nvCxnSpPr>
      <xdr:spPr>
        <a:xfrm flipV="1">
          <a:off x="22282889" y="2707491"/>
          <a:ext cx="0" cy="37852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444503</xdr:colOff>
      <xdr:row>7</xdr:row>
      <xdr:rowOff>79380</xdr:rowOff>
    </xdr:from>
    <xdr:to>
      <xdr:col>10</xdr:col>
      <xdr:colOff>968379</xdr:colOff>
      <xdr:row>9</xdr:row>
      <xdr:rowOff>47628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991642" y="2373316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920756</xdr:colOff>
      <xdr:row>7</xdr:row>
      <xdr:rowOff>95255</xdr:rowOff>
    </xdr:from>
    <xdr:to>
      <xdr:col>10</xdr:col>
      <xdr:colOff>1158880</xdr:colOff>
      <xdr:row>11</xdr:row>
      <xdr:rowOff>95254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985293" y="2871793"/>
          <a:ext cx="1333499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670664</xdr:colOff>
      <xdr:row>8</xdr:row>
      <xdr:rowOff>145266</xdr:rowOff>
    </xdr:from>
    <xdr:to>
      <xdr:col>10</xdr:col>
      <xdr:colOff>670664</xdr:colOff>
      <xdr:row>9</xdr:row>
      <xdr:rowOff>171363</xdr:rowOff>
    </xdr:to>
    <xdr:cxnSp macro="">
      <xdr:nvCxnSpPr>
        <xdr:cNvPr id="3" name="Прямая со стрелкой 2"/>
        <xdr:cNvCxnSpPr/>
      </xdr:nvCxnSpPr>
      <xdr:spPr>
        <a:xfrm flipV="1">
          <a:off x="22282889" y="2707491"/>
          <a:ext cx="0" cy="37852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444503</xdr:colOff>
      <xdr:row>7</xdr:row>
      <xdr:rowOff>79380</xdr:rowOff>
    </xdr:from>
    <xdr:to>
      <xdr:col>10</xdr:col>
      <xdr:colOff>968379</xdr:colOff>
      <xdr:row>9</xdr:row>
      <xdr:rowOff>47628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991642" y="2373316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841380</xdr:colOff>
      <xdr:row>8</xdr:row>
      <xdr:rowOff>79380</xdr:rowOff>
    </xdr:from>
    <xdr:to>
      <xdr:col>10</xdr:col>
      <xdr:colOff>1079504</xdr:colOff>
      <xdr:row>12</xdr:row>
      <xdr:rowOff>15879</xdr:rowOff>
    </xdr:to>
    <xdr:cxnSp macro="">
      <xdr:nvCxnSpPr>
        <xdr:cNvPr id="2" name="Соединительная линия уступом 1"/>
        <xdr:cNvCxnSpPr/>
      </xdr:nvCxnSpPr>
      <xdr:spPr>
        <a:xfrm rot="5400000" flipH="1" flipV="1">
          <a:off x="21790030" y="3190880"/>
          <a:ext cx="1336674" cy="238124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750039</xdr:colOff>
      <xdr:row>9</xdr:row>
      <xdr:rowOff>65891</xdr:rowOff>
    </xdr:from>
    <xdr:to>
      <xdr:col>10</xdr:col>
      <xdr:colOff>750039</xdr:colOff>
      <xdr:row>10</xdr:row>
      <xdr:rowOff>123738</xdr:rowOff>
    </xdr:to>
    <xdr:cxnSp macro="">
      <xdr:nvCxnSpPr>
        <xdr:cNvPr id="3" name="Прямая со стрелкой 2"/>
        <xdr:cNvCxnSpPr/>
      </xdr:nvCxnSpPr>
      <xdr:spPr>
        <a:xfrm flipV="1">
          <a:off x="22247964" y="2980541"/>
          <a:ext cx="0" cy="37217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333378</xdr:colOff>
      <xdr:row>8</xdr:row>
      <xdr:rowOff>4</xdr:rowOff>
    </xdr:from>
    <xdr:to>
      <xdr:col>10</xdr:col>
      <xdr:colOff>857254</xdr:colOff>
      <xdr:row>9</xdr:row>
      <xdr:rowOff>301627</xdr:rowOff>
    </xdr:to>
    <xdr:cxnSp macro="">
      <xdr:nvCxnSpPr>
        <xdr:cNvPr id="4" name="Соединительная линия уступом 3"/>
        <xdr:cNvCxnSpPr/>
      </xdr:nvCxnSpPr>
      <xdr:spPr>
        <a:xfrm rot="5400000">
          <a:off x="21766217" y="2627315"/>
          <a:ext cx="654048" cy="523876"/>
        </a:xfrm>
        <a:prstGeom prst="bentConnector3">
          <a:avLst>
            <a:gd name="adj1" fmla="val 50000"/>
          </a:avLst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topLeftCell="A7" zoomScale="60" zoomScaleNormal="60" workbookViewId="0">
      <selection activeCell="E30" sqref="E30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0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14"/>
      <c r="H2" s="14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32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38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25</v>
      </c>
      <c r="C8" s="47" t="s">
        <v>26</v>
      </c>
      <c r="D8" s="48" t="s">
        <v>27</v>
      </c>
      <c r="E8" s="49">
        <v>140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28</v>
      </c>
      <c r="C9" s="57" t="s">
        <v>29</v>
      </c>
      <c r="D9" s="48" t="s">
        <v>30</v>
      </c>
      <c r="E9" s="58">
        <v>22</v>
      </c>
      <c r="F9" s="39"/>
      <c r="G9" s="59"/>
      <c r="H9" s="60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59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33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76"/>
      <c r="J13" s="77"/>
      <c r="K13" s="78"/>
    </row>
    <row r="14" spans="1:11" ht="33" customHeight="1" thickBot="1" x14ac:dyDescent="0.4">
      <c r="A14" s="70"/>
      <c r="B14" s="71"/>
      <c r="C14" s="72"/>
      <c r="D14" s="73"/>
      <c r="E14" s="74"/>
      <c r="F14" s="74"/>
      <c r="G14" s="74"/>
      <c r="H14" s="75"/>
      <c r="I14" s="79"/>
      <c r="J14" s="80"/>
      <c r="K14" s="81"/>
    </row>
    <row r="15" spans="1:11" ht="33" customHeight="1" thickBot="1" x14ac:dyDescent="0.4">
      <c r="A15" s="82"/>
      <c r="B15" s="71"/>
      <c r="C15" s="72"/>
      <c r="D15" s="73"/>
      <c r="E15" s="74"/>
      <c r="F15" s="74"/>
      <c r="G15" s="74"/>
      <c r="H15" s="75"/>
      <c r="I15" s="83"/>
      <c r="J15" s="84"/>
      <c r="K15" s="85"/>
    </row>
    <row r="16" spans="1:11" ht="33" customHeight="1" thickBot="1" x14ac:dyDescent="0.4">
      <c r="A16" s="86"/>
      <c r="B16" s="87"/>
      <c r="C16" s="88"/>
      <c r="D16" s="89"/>
      <c r="E16" s="90"/>
      <c r="F16" s="90"/>
      <c r="G16" s="91"/>
      <c r="H16" s="92"/>
      <c r="I16" s="83"/>
      <c r="J16" s="84"/>
      <c r="K16" s="93"/>
    </row>
    <row r="17" spans="1:11" ht="33" customHeight="1" thickBot="1" x14ac:dyDescent="0.4">
      <c r="A17" s="82"/>
      <c r="B17" s="71" t="s">
        <v>36</v>
      </c>
      <c r="C17" s="72" t="s">
        <v>37</v>
      </c>
      <c r="D17" s="73" t="s">
        <v>38</v>
      </c>
      <c r="E17" s="74">
        <v>32</v>
      </c>
      <c r="F17" s="74"/>
      <c r="G17" s="74">
        <v>39</v>
      </c>
      <c r="H17" s="94" t="s">
        <v>39</v>
      </c>
      <c r="I17" s="79"/>
      <c r="J17" s="80"/>
      <c r="K17" s="95"/>
    </row>
    <row r="18" spans="1:11" ht="33" customHeight="1" thickBot="1" x14ac:dyDescent="0.4">
      <c r="A18" s="70" t="s">
        <v>20</v>
      </c>
      <c r="B18" s="96" t="s">
        <v>40</v>
      </c>
      <c r="C18" s="97" t="s">
        <v>26</v>
      </c>
      <c r="D18" s="73" t="s">
        <v>41</v>
      </c>
      <c r="E18" s="74">
        <v>85</v>
      </c>
      <c r="F18" s="74">
        <v>77</v>
      </c>
      <c r="G18" s="74">
        <v>85</v>
      </c>
      <c r="H18" s="75"/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 t="s">
        <v>20</v>
      </c>
      <c r="B20" s="71" t="s">
        <v>42</v>
      </c>
      <c r="C20" s="72" t="s">
        <v>26</v>
      </c>
      <c r="D20" s="73" t="s">
        <v>43</v>
      </c>
      <c r="E20" s="74">
        <v>116</v>
      </c>
      <c r="F20" s="74">
        <v>103</v>
      </c>
      <c r="G20" s="74">
        <v>116</v>
      </c>
      <c r="H20" s="102"/>
      <c r="I20" s="83"/>
      <c r="J20" s="84"/>
      <c r="K20" s="103"/>
    </row>
    <row r="21" spans="1:11" ht="33" customHeight="1" thickBot="1" x14ac:dyDescent="0.4">
      <c r="A21" s="70"/>
      <c r="B21" s="71" t="s">
        <v>42</v>
      </c>
      <c r="C21" s="72" t="s">
        <v>37</v>
      </c>
      <c r="D21" s="73" t="s">
        <v>44</v>
      </c>
      <c r="E21" s="74"/>
      <c r="F21" s="74">
        <v>4</v>
      </c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87" t="s">
        <v>45</v>
      </c>
      <c r="C22" s="88" t="s">
        <v>46</v>
      </c>
      <c r="D22" s="89" t="s">
        <v>47</v>
      </c>
      <c r="E22" s="90">
        <v>175</v>
      </c>
      <c r="F22" s="90"/>
      <c r="G22" s="90">
        <v>536</v>
      </c>
      <c r="H22" s="104" t="s">
        <v>48</v>
      </c>
      <c r="I22" s="79" t="s">
        <v>49</v>
      </c>
      <c r="J22" s="80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 t="s">
        <v>20</v>
      </c>
      <c r="B24" s="71" t="s">
        <v>50</v>
      </c>
      <c r="C24" s="72" t="s">
        <v>26</v>
      </c>
      <c r="D24" s="73" t="s">
        <v>51</v>
      </c>
      <c r="E24" s="74"/>
      <c r="F24" s="74">
        <v>190</v>
      </c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 t="s">
        <v>53</v>
      </c>
      <c r="C28" s="72" t="s">
        <v>26</v>
      </c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54</v>
      </c>
      <c r="C29" s="72" t="s">
        <v>26</v>
      </c>
      <c r="D29" s="73"/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 t="s">
        <v>55</v>
      </c>
      <c r="C30" s="72" t="s">
        <v>26</v>
      </c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26"/>
      <c r="B32" s="87"/>
      <c r="C32" s="88"/>
      <c r="D32" s="89"/>
      <c r="E32" s="90"/>
      <c r="F32" s="90"/>
      <c r="G32" s="127"/>
      <c r="H32" s="119"/>
      <c r="I32" s="120"/>
      <c r="J32" s="121"/>
      <c r="K32" s="122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629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629</v>
      </c>
      <c r="F35" s="139">
        <f>SUM(F8:F34)+I25</f>
        <v>374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408</v>
      </c>
      <c r="F36" s="149">
        <f>E36+F39+F44+F47+F48+F49++F50</f>
        <v>629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61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221</v>
      </c>
      <c r="G39" s="171" t="s">
        <v>75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>
        <v>233</v>
      </c>
      <c r="G40" s="171" t="s">
        <v>78</v>
      </c>
      <c r="H40" s="172"/>
      <c r="I40" s="173"/>
      <c r="J40" s="174"/>
      <c r="K40" s="175"/>
    </row>
    <row r="41" spans="1:19" ht="25.5" customHeight="1" thickBot="1" x14ac:dyDescent="0.45">
      <c r="A41" s="531" t="s">
        <v>79</v>
      </c>
      <c r="B41" s="532"/>
      <c r="C41" s="176">
        <v>1000</v>
      </c>
      <c r="D41" s="177">
        <f>3000-C41</f>
        <v>2000</v>
      </c>
      <c r="E41" s="179" t="s">
        <v>44</v>
      </c>
      <c r="F41" s="74"/>
      <c r="G41" s="171" t="s">
        <v>80</v>
      </c>
      <c r="H41" s="180"/>
      <c r="I41" s="173"/>
      <c r="J41" s="174"/>
      <c r="K41" s="181"/>
    </row>
    <row r="42" spans="1:19" ht="25.5" customHeight="1" thickBot="1" x14ac:dyDescent="0.45">
      <c r="A42" s="515" t="s">
        <v>81</v>
      </c>
      <c r="B42" s="516"/>
      <c r="C42" s="182">
        <v>7600</v>
      </c>
      <c r="D42" s="183">
        <f>15100-C42</f>
        <v>7500</v>
      </c>
      <c r="E42" s="184" t="s">
        <v>82</v>
      </c>
      <c r="F42" s="185">
        <v>175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6985</v>
      </c>
      <c r="D43" s="183">
        <f>10800-C43</f>
        <v>3815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5585</v>
      </c>
      <c r="D44" s="183">
        <f>6200-C44</f>
        <v>615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87</v>
      </c>
      <c r="B45" s="516"/>
      <c r="C45" s="182">
        <v>158</v>
      </c>
      <c r="D45" s="183"/>
      <c r="E45" s="197" t="s">
        <v>88</v>
      </c>
      <c r="F45" s="198">
        <f>SUM(F39:F44)</f>
        <v>629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572</v>
      </c>
      <c r="D46" s="200">
        <f>1600-C46</f>
        <v>1028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97</v>
      </c>
      <c r="H47" s="209"/>
      <c r="I47" s="173"/>
      <c r="J47" s="210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11930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20170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21190</v>
      </c>
      <c r="D50" s="220">
        <f>D40+D41+D42+D43+D44</f>
        <v>14810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 t="s">
        <v>112</v>
      </c>
      <c r="C52" s="231" t="s">
        <v>113</v>
      </c>
      <c r="D52" s="232" t="s">
        <v>114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118</v>
      </c>
      <c r="I56" s="260">
        <f>I57+I58+I59+I60+I61+I62</f>
        <v>23369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6240</v>
      </c>
      <c r="J57" s="267"/>
      <c r="K57" s="268">
        <f>SUM(I57:I60)</f>
        <v>22427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7345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126</v>
      </c>
      <c r="I59" s="279">
        <v>240</v>
      </c>
      <c r="J59" s="280">
        <f>I60+I58</f>
        <v>15947</v>
      </c>
      <c r="K59" s="281">
        <f>J59+I59</f>
        <v>16187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8602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527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415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16714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x14ac:dyDescent="0.25">
      <c r="A82" s="313"/>
      <c r="B82" s="313"/>
      <c r="C82" s="313"/>
      <c r="D82" s="313"/>
      <c r="E82" s="313"/>
      <c r="F82" s="313"/>
      <c r="G82" s="313"/>
      <c r="H82" s="313"/>
      <c r="I82" s="313"/>
      <c r="J82" s="313"/>
      <c r="K82" s="313"/>
    </row>
    <row r="83" spans="1:11" ht="23.25" x14ac:dyDescent="0.35">
      <c r="A83" s="313"/>
      <c r="B83" s="313"/>
      <c r="C83" s="314" t="s">
        <v>140</v>
      </c>
      <c r="D83" s="314" t="s">
        <v>141</v>
      </c>
      <c r="E83" s="314" t="s">
        <v>142</v>
      </c>
      <c r="F83" s="315" t="s">
        <v>143</v>
      </c>
      <c r="G83" s="314"/>
      <c r="H83" s="316" t="s">
        <v>144</v>
      </c>
      <c r="I83" s="316"/>
      <c r="J83" s="313"/>
      <c r="K83" s="313"/>
    </row>
    <row r="84" spans="1:11" x14ac:dyDescent="0.25">
      <c r="A84" s="313"/>
      <c r="B84" s="314" t="s">
        <v>145</v>
      </c>
      <c r="C84" s="313"/>
      <c r="D84" s="313"/>
      <c r="E84" s="313"/>
      <c r="F84" s="313"/>
      <c r="G84" s="313"/>
      <c r="H84" s="313"/>
      <c r="I84" s="313"/>
      <c r="J84" s="313"/>
      <c r="K84" s="313"/>
    </row>
    <row r="85" spans="1:11" ht="23.25" x14ac:dyDescent="0.35">
      <c r="A85" s="313"/>
      <c r="B85" s="313" t="s">
        <v>146</v>
      </c>
      <c r="C85" s="317" t="s">
        <v>147</v>
      </c>
      <c r="D85" s="314"/>
      <c r="E85" s="314"/>
      <c r="F85" s="314"/>
      <c r="G85" s="313"/>
      <c r="H85" s="316" t="s">
        <v>148</v>
      </c>
      <c r="I85" s="313"/>
      <c r="J85" s="313"/>
      <c r="K85" s="313"/>
    </row>
    <row r="86" spans="1:11" ht="18.75" x14ac:dyDescent="0.3">
      <c r="A86" s="313"/>
      <c r="B86" s="313" t="s">
        <v>149</v>
      </c>
      <c r="C86" s="317" t="s">
        <v>150</v>
      </c>
      <c r="D86" s="314"/>
      <c r="E86" s="314"/>
      <c r="F86" s="314"/>
      <c r="G86" s="313"/>
      <c r="H86" s="318" t="s">
        <v>151</v>
      </c>
      <c r="I86" s="313"/>
      <c r="J86" s="313"/>
      <c r="K86" s="313"/>
    </row>
    <row r="87" spans="1:11" ht="15.75" x14ac:dyDescent="0.25">
      <c r="A87" s="313"/>
      <c r="B87" s="313" t="s">
        <v>152</v>
      </c>
      <c r="C87" s="317" t="s">
        <v>153</v>
      </c>
      <c r="D87" s="314"/>
      <c r="E87" s="319" t="s">
        <v>3</v>
      </c>
      <c r="F87" s="320"/>
      <c r="G87" s="313"/>
      <c r="H87" s="313" t="s">
        <v>154</v>
      </c>
      <c r="I87" s="313"/>
      <c r="J87" s="313"/>
      <c r="K87" s="313"/>
    </row>
    <row r="88" spans="1:11" ht="15.75" x14ac:dyDescent="0.25">
      <c r="A88" s="313"/>
      <c r="B88" s="313" t="s">
        <v>155</v>
      </c>
      <c r="C88" s="317" t="s">
        <v>156</v>
      </c>
      <c r="D88" s="314"/>
      <c r="E88" s="319"/>
      <c r="F88" s="320"/>
      <c r="G88" s="321"/>
      <c r="H88" s="313" t="s">
        <v>157</v>
      </c>
      <c r="I88" s="313"/>
      <c r="J88" s="313"/>
      <c r="K88" s="313"/>
    </row>
    <row r="89" spans="1:11" ht="15.75" x14ac:dyDescent="0.25">
      <c r="A89" s="313"/>
      <c r="B89" s="314" t="s">
        <v>158</v>
      </c>
      <c r="C89" s="317"/>
      <c r="D89" s="314"/>
      <c r="E89" s="319"/>
      <c r="F89" s="320"/>
      <c r="G89" s="313"/>
      <c r="H89" s="313"/>
      <c r="I89" s="313"/>
      <c r="J89" s="313"/>
      <c r="K89" s="313"/>
    </row>
    <row r="90" spans="1:11" ht="15.75" x14ac:dyDescent="0.25">
      <c r="A90" s="313"/>
      <c r="B90" s="313" t="s">
        <v>159</v>
      </c>
      <c r="C90" s="317" t="s">
        <v>160</v>
      </c>
      <c r="D90" s="314"/>
      <c r="E90" s="314"/>
      <c r="F90" s="314"/>
      <c r="G90" s="313"/>
      <c r="H90" s="313" t="s">
        <v>161</v>
      </c>
      <c r="I90" s="313"/>
      <c r="J90" s="313"/>
      <c r="K90" s="313"/>
    </row>
    <row r="91" spans="1:11" ht="15.75" x14ac:dyDescent="0.25">
      <c r="A91" s="313"/>
      <c r="B91" s="313" t="s">
        <v>162</v>
      </c>
      <c r="C91" s="317" t="s">
        <v>163</v>
      </c>
      <c r="D91" s="314"/>
      <c r="E91" s="314"/>
      <c r="F91" s="314"/>
      <c r="G91" s="313"/>
      <c r="H91" s="313" t="s">
        <v>164</v>
      </c>
      <c r="I91" s="313"/>
      <c r="J91" s="313"/>
      <c r="K91" s="313"/>
    </row>
    <row r="92" spans="1:11" ht="15.75" x14ac:dyDescent="0.25">
      <c r="A92" s="313"/>
      <c r="B92" s="313" t="s">
        <v>165</v>
      </c>
      <c r="C92" s="317" t="s">
        <v>166</v>
      </c>
      <c r="D92" s="314"/>
      <c r="E92" s="314"/>
      <c r="F92" s="314"/>
      <c r="G92" s="313"/>
      <c r="H92" s="313" t="s">
        <v>167</v>
      </c>
      <c r="I92" s="313"/>
      <c r="J92" s="313"/>
      <c r="K92" s="313"/>
    </row>
    <row r="93" spans="1:11" ht="15.75" x14ac:dyDescent="0.25">
      <c r="A93" s="313"/>
      <c r="B93" s="313" t="s">
        <v>168</v>
      </c>
      <c r="C93" s="317" t="s">
        <v>169</v>
      </c>
      <c r="D93" s="314"/>
      <c r="E93" s="314"/>
      <c r="F93" s="314"/>
      <c r="G93" s="313"/>
      <c r="H93" s="313" t="s">
        <v>170</v>
      </c>
      <c r="I93" s="313"/>
      <c r="J93" s="313"/>
      <c r="K93" s="313"/>
    </row>
    <row r="94" spans="1:11" ht="15.75" x14ac:dyDescent="0.25">
      <c r="A94" s="313"/>
      <c r="B94" s="313"/>
      <c r="C94" s="317"/>
      <c r="D94" s="314"/>
      <c r="E94" s="314"/>
      <c r="F94" s="314"/>
      <c r="G94" s="313"/>
      <c r="H94" s="313" t="s">
        <v>171</v>
      </c>
      <c r="I94" s="313" t="s">
        <v>3</v>
      </c>
      <c r="J94" s="313"/>
      <c r="K94" s="313"/>
    </row>
    <row r="95" spans="1:11" ht="15.75" x14ac:dyDescent="0.25">
      <c r="A95" s="313"/>
      <c r="B95" s="314" t="s">
        <v>172</v>
      </c>
      <c r="C95" s="317"/>
      <c r="D95" s="314" t="s">
        <v>3</v>
      </c>
      <c r="E95" s="314"/>
      <c r="F95" s="314"/>
      <c r="G95" s="313"/>
      <c r="H95" s="313" t="s">
        <v>173</v>
      </c>
      <c r="I95" s="313"/>
      <c r="J95" s="313"/>
      <c r="K95" s="313"/>
    </row>
    <row r="96" spans="1:11" ht="15.75" x14ac:dyDescent="0.25">
      <c r="A96" s="313"/>
      <c r="B96" s="313" t="s">
        <v>174</v>
      </c>
      <c r="C96" s="317" t="s">
        <v>175</v>
      </c>
      <c r="D96" s="314"/>
      <c r="E96" s="314"/>
      <c r="F96" s="314"/>
      <c r="G96" s="313"/>
      <c r="H96" s="313"/>
      <c r="I96" s="313"/>
      <c r="J96" s="313"/>
      <c r="K96" s="313"/>
    </row>
    <row r="97" spans="1:12" ht="15.75" x14ac:dyDescent="0.25">
      <c r="A97" s="313"/>
      <c r="B97" s="313" t="s">
        <v>176</v>
      </c>
      <c r="C97" s="317" t="s">
        <v>177</v>
      </c>
      <c r="D97" s="314"/>
      <c r="E97" s="314"/>
      <c r="F97" s="314"/>
      <c r="G97" s="313"/>
      <c r="H97" s="313"/>
      <c r="I97" s="313"/>
      <c r="J97" s="313"/>
      <c r="K97" s="313"/>
    </row>
    <row r="98" spans="1:12" ht="15.75" x14ac:dyDescent="0.25">
      <c r="A98" s="313"/>
      <c r="B98" s="313" t="s">
        <v>178</v>
      </c>
      <c r="C98" s="317" t="s">
        <v>179</v>
      </c>
      <c r="D98" s="314"/>
      <c r="E98" s="314"/>
      <c r="F98" s="314"/>
      <c r="G98" s="313"/>
      <c r="H98" s="313"/>
      <c r="I98" s="313"/>
      <c r="J98" s="313"/>
      <c r="K98" s="313"/>
    </row>
    <row r="99" spans="1:12" ht="15.75" x14ac:dyDescent="0.25">
      <c r="A99" s="313"/>
      <c r="B99" s="313" t="s">
        <v>180</v>
      </c>
      <c r="C99" s="317" t="s">
        <v>181</v>
      </c>
      <c r="D99" s="314"/>
      <c r="E99" s="314"/>
      <c r="F99" s="314"/>
      <c r="G99" s="313"/>
      <c r="H99" s="313"/>
      <c r="I99" s="313"/>
      <c r="J99" s="313"/>
      <c r="K99" s="313"/>
    </row>
    <row r="100" spans="1:12" ht="15.75" x14ac:dyDescent="0.25">
      <c r="A100" s="313"/>
      <c r="B100" s="313"/>
      <c r="C100" s="322"/>
      <c r="D100" s="314"/>
      <c r="E100" s="314"/>
      <c r="F100" s="314"/>
      <c r="G100" s="313"/>
      <c r="H100" s="313"/>
      <c r="I100" s="313"/>
      <c r="J100" s="313"/>
      <c r="K100" s="313"/>
    </row>
    <row r="101" spans="1:12" x14ac:dyDescent="0.25">
      <c r="A101" s="313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</row>
    <row r="102" spans="1:12" ht="21" x14ac:dyDescent="0.35">
      <c r="A102" s="313"/>
      <c r="B102" s="313"/>
      <c r="C102" s="323"/>
      <c r="D102" s="323"/>
      <c r="E102" s="313"/>
      <c r="F102" s="313"/>
      <c r="G102" s="313"/>
      <c r="H102" s="313"/>
      <c r="I102" s="313"/>
      <c r="J102" s="313"/>
      <c r="K102" s="313"/>
    </row>
    <row r="103" spans="1:12" ht="11.25" customHeight="1" x14ac:dyDescent="0.35">
      <c r="A103" s="313"/>
      <c r="B103" s="324"/>
      <c r="C103" s="323"/>
      <c r="D103" s="323"/>
      <c r="E103" s="313"/>
      <c r="F103" s="324"/>
      <c r="G103" s="313"/>
      <c r="H103" s="323"/>
      <c r="I103" s="323"/>
      <c r="J103" s="323"/>
      <c r="K103" s="324"/>
    </row>
    <row r="104" spans="1:12" ht="42" x14ac:dyDescent="0.35">
      <c r="A104" s="325" t="s">
        <v>182</v>
      </c>
      <c r="B104" s="326" t="s">
        <v>183</v>
      </c>
      <c r="C104" s="326" t="s">
        <v>184</v>
      </c>
      <c r="D104" s="326" t="s">
        <v>185</v>
      </c>
      <c r="E104" s="327" t="s">
        <v>186</v>
      </c>
      <c r="F104" s="328"/>
      <c r="G104" s="329" t="s">
        <v>187</v>
      </c>
      <c r="H104" s="328" t="s">
        <v>188</v>
      </c>
      <c r="I104" s="328" t="s">
        <v>189</v>
      </c>
      <c r="J104" s="328"/>
      <c r="K104" s="330" t="s">
        <v>190</v>
      </c>
    </row>
    <row r="105" spans="1:12" ht="28.5" x14ac:dyDescent="0.45">
      <c r="A105" s="331">
        <v>44197</v>
      </c>
      <c r="B105" s="332" t="s">
        <v>191</v>
      </c>
      <c r="C105" s="333">
        <v>175</v>
      </c>
      <c r="D105" s="334">
        <v>0</v>
      </c>
      <c r="E105" s="335">
        <v>105.5</v>
      </c>
      <c r="F105" s="336"/>
      <c r="G105" s="333">
        <v>175</v>
      </c>
      <c r="H105" s="337">
        <v>0</v>
      </c>
      <c r="I105" s="338">
        <v>40</v>
      </c>
      <c r="J105" s="339"/>
      <c r="K105" s="339"/>
      <c r="L105" s="339"/>
    </row>
    <row r="106" spans="1:12" ht="21" customHeight="1" x14ac:dyDescent="0.4">
      <c r="A106" s="331">
        <v>44228</v>
      </c>
      <c r="B106" s="340" t="s">
        <v>192</v>
      </c>
      <c r="C106" s="341">
        <v>69.5</v>
      </c>
      <c r="D106" s="342">
        <v>0</v>
      </c>
      <c r="E106" s="343"/>
      <c r="F106" s="344"/>
      <c r="G106" s="335">
        <v>135</v>
      </c>
      <c r="H106" s="345"/>
      <c r="I106" s="335"/>
      <c r="J106" s="339"/>
      <c r="K106" s="346"/>
    </row>
    <row r="107" spans="1:12" ht="21" customHeight="1" x14ac:dyDescent="0.4">
      <c r="A107" s="331">
        <v>44256</v>
      </c>
      <c r="B107" s="347"/>
      <c r="C107" s="348"/>
      <c r="D107" s="349"/>
      <c r="E107" s="348"/>
      <c r="F107" s="350"/>
      <c r="G107" s="335"/>
      <c r="H107" s="335"/>
      <c r="I107" s="335"/>
      <c r="J107" s="339"/>
      <c r="K107" s="346"/>
    </row>
    <row r="108" spans="1:12" ht="21" customHeight="1" x14ac:dyDescent="0.4">
      <c r="A108" s="331">
        <v>44287</v>
      </c>
      <c r="B108" s="340"/>
      <c r="C108" s="351"/>
      <c r="D108" s="352"/>
      <c r="E108" s="353"/>
      <c r="F108" s="354"/>
      <c r="G108" s="355"/>
      <c r="H108" s="345"/>
      <c r="I108" s="345"/>
      <c r="J108" s="339"/>
      <c r="K108" s="339"/>
    </row>
    <row r="109" spans="1:12" ht="26.25" x14ac:dyDescent="0.4">
      <c r="A109" s="331">
        <v>44317</v>
      </c>
      <c r="B109" s="340"/>
      <c r="C109" s="334"/>
      <c r="D109" s="356"/>
      <c r="E109" s="353"/>
      <c r="F109" s="357"/>
      <c r="G109" s="358"/>
      <c r="H109" s="345"/>
      <c r="I109" s="345"/>
      <c r="J109" s="339"/>
      <c r="K109" s="346"/>
    </row>
    <row r="110" spans="1:12" ht="26.25" x14ac:dyDescent="0.4">
      <c r="A110" s="331">
        <v>44348</v>
      </c>
      <c r="B110" s="340"/>
      <c r="C110" s="335"/>
      <c r="D110" s="359"/>
      <c r="E110" s="360"/>
      <c r="F110" s="361"/>
      <c r="G110" s="346"/>
      <c r="H110" s="362"/>
      <c r="I110" s="345"/>
      <c r="J110" s="339"/>
      <c r="K110" s="339"/>
    </row>
    <row r="111" spans="1:12" ht="26.25" x14ac:dyDescent="0.4">
      <c r="A111" s="331">
        <v>44378</v>
      </c>
      <c r="B111" s="340"/>
      <c r="C111" s="335"/>
      <c r="D111" s="349"/>
      <c r="E111" s="335"/>
      <c r="F111" s="338"/>
      <c r="G111" s="362"/>
      <c r="H111" s="362"/>
      <c r="I111" s="345"/>
      <c r="J111" s="339"/>
      <c r="K111" s="339"/>
    </row>
    <row r="112" spans="1:12" ht="26.25" x14ac:dyDescent="0.4">
      <c r="A112" s="331">
        <v>44409</v>
      </c>
      <c r="B112" s="363"/>
      <c r="C112" s="335"/>
      <c r="D112" s="334"/>
      <c r="E112" s="335"/>
      <c r="F112" s="334"/>
      <c r="G112" s="334"/>
      <c r="H112" s="335"/>
      <c r="I112" s="334"/>
      <c r="J112" s="339"/>
      <c r="K112" s="364"/>
    </row>
    <row r="113" spans="1:11" ht="26.25" x14ac:dyDescent="0.4">
      <c r="A113" s="331">
        <v>44440</v>
      </c>
      <c r="B113" s="340"/>
      <c r="C113" s="335"/>
      <c r="D113" s="334"/>
      <c r="E113" s="335"/>
      <c r="F113" s="362"/>
      <c r="G113" s="335"/>
      <c r="H113" s="343"/>
      <c r="I113" s="339"/>
      <c r="J113" s="339"/>
      <c r="K113" s="358"/>
    </row>
    <row r="114" spans="1:11" ht="26.25" x14ac:dyDescent="0.4">
      <c r="A114" s="331">
        <v>44470</v>
      </c>
      <c r="B114" s="340"/>
      <c r="C114" s="343"/>
      <c r="D114" s="365"/>
      <c r="E114" s="343"/>
      <c r="F114" s="366"/>
      <c r="G114" s="335"/>
      <c r="H114" s="343"/>
      <c r="I114" s="365"/>
      <c r="J114" s="339"/>
      <c r="K114" s="358"/>
    </row>
    <row r="115" spans="1:11" ht="26.25" x14ac:dyDescent="0.4">
      <c r="A115" s="331">
        <v>44501</v>
      </c>
      <c r="B115" s="340"/>
      <c r="C115" s="335"/>
      <c r="D115" s="367"/>
      <c r="E115" s="368"/>
      <c r="F115" s="369"/>
      <c r="G115" s="335"/>
      <c r="H115" s="334"/>
      <c r="I115" s="370"/>
      <c r="J115" s="339"/>
      <c r="K115" s="371"/>
    </row>
    <row r="116" spans="1:11" ht="28.5" x14ac:dyDescent="0.45">
      <c r="A116" s="331">
        <v>44531</v>
      </c>
      <c r="B116" s="364"/>
      <c r="C116" s="372"/>
      <c r="D116" s="348"/>
      <c r="E116" s="368"/>
      <c r="F116" s="373"/>
      <c r="G116" s="335"/>
      <c r="H116" s="334"/>
      <c r="I116" s="358"/>
      <c r="J116" s="339"/>
      <c r="K116" s="374"/>
    </row>
    <row r="117" spans="1:11" ht="28.5" customHeight="1" x14ac:dyDescent="0.4">
      <c r="A117" s="331">
        <v>44562</v>
      </c>
      <c r="B117" s="364"/>
      <c r="C117" s="339"/>
      <c r="D117" s="334"/>
      <c r="E117" s="335"/>
      <c r="F117" s="336"/>
      <c r="G117" s="338"/>
      <c r="H117" s="337"/>
      <c r="I117" s="338"/>
      <c r="J117" s="339"/>
      <c r="K117" s="371"/>
    </row>
    <row r="118" spans="1:11" ht="28.5" x14ac:dyDescent="0.45">
      <c r="A118" s="375"/>
      <c r="B118" s="364"/>
      <c r="C118" s="339"/>
      <c r="D118" s="334"/>
      <c r="E118" s="362"/>
      <c r="F118" s="376"/>
      <c r="G118" s="360"/>
      <c r="H118" s="362"/>
      <c r="I118" s="377"/>
      <c r="J118" s="334"/>
      <c r="K118" s="333"/>
    </row>
    <row r="119" spans="1:11" ht="28.5" x14ac:dyDescent="0.45">
      <c r="A119" s="375"/>
      <c r="B119" s="333"/>
      <c r="C119" s="362"/>
      <c r="D119" s="335">
        <f>SUM(D105:D118)</f>
        <v>0</v>
      </c>
      <c r="E119" s="335">
        <f>SUM(E105:E118)</f>
        <v>105.5</v>
      </c>
      <c r="F119" s="362"/>
      <c r="G119" s="362"/>
      <c r="H119" s="378"/>
      <c r="I119" s="362"/>
      <c r="J119" s="379"/>
      <c r="K119" s="379"/>
    </row>
    <row r="120" spans="1:11" ht="23.25" customHeight="1" x14ac:dyDescent="0.45">
      <c r="A120" s="375"/>
      <c r="B120" s="350"/>
      <c r="C120" s="380"/>
      <c r="D120" s="345"/>
      <c r="E120" s="381"/>
      <c r="F120" s="362"/>
      <c r="G120" s="362"/>
      <c r="H120" s="382"/>
      <c r="I120" s="362"/>
      <c r="J120" s="379"/>
      <c r="K120" s="379"/>
    </row>
    <row r="121" spans="1:11" ht="23.25" customHeight="1" x14ac:dyDescent="0.45">
      <c r="A121" s="383"/>
      <c r="B121" s="364"/>
      <c r="C121" s="380"/>
      <c r="D121" s="362"/>
      <c r="E121" s="381"/>
      <c r="F121" s="362"/>
      <c r="G121" s="371"/>
      <c r="H121" s="384"/>
      <c r="I121" s="385"/>
      <c r="J121" s="379"/>
      <c r="K121" s="379"/>
    </row>
    <row r="122" spans="1:11" ht="23.25" customHeight="1" x14ac:dyDescent="0.45">
      <c r="A122" s="383"/>
      <c r="B122" s="386"/>
      <c r="C122" s="380"/>
      <c r="D122" s="345"/>
      <c r="E122" s="381"/>
      <c r="F122" s="362"/>
      <c r="G122" s="362"/>
      <c r="H122" s="384"/>
      <c r="I122" s="387"/>
      <c r="J122" s="379"/>
      <c r="K122" s="333"/>
    </row>
    <row r="123" spans="1:11" ht="28.5" x14ac:dyDescent="0.45">
      <c r="A123" s="383"/>
      <c r="B123" s="386"/>
      <c r="C123" s="362"/>
      <c r="D123" s="345"/>
      <c r="E123" s="362"/>
      <c r="F123" s="362"/>
      <c r="G123" s="388"/>
      <c r="H123" s="384"/>
      <c r="I123" s="362"/>
      <c r="J123" s="379"/>
      <c r="K123" s="379"/>
    </row>
    <row r="124" spans="1:11" ht="28.5" x14ac:dyDescent="0.45">
      <c r="A124" s="383"/>
      <c r="B124" s="389"/>
      <c r="C124" s="383"/>
      <c r="D124" s="292"/>
      <c r="E124" s="383"/>
      <c r="F124" s="383"/>
      <c r="G124" s="362"/>
      <c r="H124" s="345"/>
      <c r="I124" s="390"/>
      <c r="J124" s="391"/>
      <c r="K124" s="391"/>
    </row>
    <row r="125" spans="1:11" ht="28.5" x14ac:dyDescent="0.45">
      <c r="A125" s="383"/>
      <c r="B125" s="383"/>
      <c r="C125" s="392"/>
      <c r="D125" s="392"/>
      <c r="E125" s="392"/>
      <c r="F125" s="383"/>
      <c r="G125" s="393"/>
      <c r="H125" s="371"/>
      <c r="I125" s="335"/>
      <c r="J125" s="391"/>
      <c r="K125" s="391"/>
    </row>
    <row r="126" spans="1:11" ht="28.5" x14ac:dyDescent="0.45">
      <c r="A126" s="383"/>
      <c r="B126" s="394"/>
      <c r="C126" s="394"/>
      <c r="D126" s="394"/>
      <c r="E126" s="328"/>
      <c r="F126" s="383"/>
      <c r="G126" s="362"/>
      <c r="H126" s="362"/>
      <c r="I126" s="334"/>
      <c r="J126" s="391"/>
      <c r="K126" s="395"/>
    </row>
    <row r="127" spans="1:11" ht="28.5" x14ac:dyDescent="0.45">
      <c r="A127" s="383"/>
      <c r="B127" s="383"/>
      <c r="C127" s="383"/>
      <c r="D127" s="383"/>
      <c r="E127" s="383"/>
      <c r="F127" s="383"/>
      <c r="G127" s="372"/>
      <c r="H127" s="362"/>
      <c r="I127" s="362"/>
      <c r="J127" s="391"/>
      <c r="K127" s="395"/>
    </row>
  </sheetData>
  <mergeCells count="22">
    <mergeCell ref="A51:A52"/>
    <mergeCell ref="B52:B53"/>
    <mergeCell ref="C54:C55"/>
    <mergeCell ref="B81:H81"/>
    <mergeCell ref="A45:B45"/>
    <mergeCell ref="H45:J45"/>
    <mergeCell ref="A46:B46"/>
    <mergeCell ref="A47:B47"/>
    <mergeCell ref="A48:B48"/>
    <mergeCell ref="A49:B49"/>
    <mergeCell ref="A44:B44"/>
    <mergeCell ref="D2:E2"/>
    <mergeCell ref="E3:G3"/>
    <mergeCell ref="E4:E5"/>
    <mergeCell ref="G4:G5"/>
    <mergeCell ref="E7:G7"/>
    <mergeCell ref="C35:D35"/>
    <mergeCell ref="A37:H37"/>
    <mergeCell ref="A40:B40"/>
    <mergeCell ref="A41:B41"/>
    <mergeCell ref="A42:B42"/>
    <mergeCell ref="A43:B43"/>
  </mergeCells>
  <pageMargins left="0.62992125984251968" right="0" top="0.59055118110236227" bottom="0.47244094488188981" header="0.39370078740157483" footer="0.23622047244094491"/>
  <pageSetup paperSize="9" scale="32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A31" zoomScale="60" zoomScaleNormal="60" workbookViewId="0">
      <selection activeCell="G23" sqref="G23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323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39"/>
      <c r="H2" s="439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40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41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329</v>
      </c>
      <c r="C8" s="47" t="s">
        <v>26</v>
      </c>
      <c r="D8" s="48" t="s">
        <v>27</v>
      </c>
      <c r="E8" s="49">
        <v>231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251</v>
      </c>
      <c r="C9" s="57" t="s">
        <v>29</v>
      </c>
      <c r="D9" s="48" t="s">
        <v>30</v>
      </c>
      <c r="E9" s="58"/>
      <c r="F9" s="39"/>
      <c r="G9" s="59"/>
      <c r="H9" s="443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69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250</v>
      </c>
      <c r="C11" s="57" t="s">
        <v>34</v>
      </c>
      <c r="D11" s="48" t="s">
        <v>35</v>
      </c>
      <c r="E11" s="58">
        <v>16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 t="s">
        <v>20</v>
      </c>
      <c r="B13" s="71" t="s">
        <v>330</v>
      </c>
      <c r="C13" s="72" t="s">
        <v>26</v>
      </c>
      <c r="D13" s="73" t="s">
        <v>210</v>
      </c>
      <c r="E13" s="74"/>
      <c r="F13" s="74">
        <v>220</v>
      </c>
      <c r="G13" s="74"/>
      <c r="H13" s="75"/>
      <c r="I13" s="449"/>
      <c r="J13" s="450"/>
      <c r="K13" s="78"/>
    </row>
    <row r="14" spans="1:11" ht="33" customHeight="1" thickBot="1" x14ac:dyDescent="0.4">
      <c r="A14" s="70"/>
      <c r="B14" s="71"/>
      <c r="C14" s="72"/>
      <c r="D14" s="73"/>
      <c r="E14" s="74"/>
      <c r="F14" s="74"/>
      <c r="G14" s="74"/>
      <c r="H14" s="75"/>
      <c r="I14" s="79"/>
      <c r="J14" s="80"/>
      <c r="K14" s="81"/>
    </row>
    <row r="15" spans="1:11" ht="33" customHeight="1" thickBot="1" x14ac:dyDescent="0.4">
      <c r="A15" s="70"/>
      <c r="B15" s="71"/>
      <c r="C15" s="72"/>
      <c r="D15" s="73"/>
      <c r="E15" s="74"/>
      <c r="F15" s="74"/>
      <c r="G15" s="74"/>
      <c r="H15" s="75"/>
      <c r="I15" s="83"/>
      <c r="J15" s="84"/>
      <c r="K15" s="85"/>
    </row>
    <row r="16" spans="1:11" ht="33" customHeight="1" thickBot="1" x14ac:dyDescent="0.4">
      <c r="A16" s="70"/>
      <c r="B16" s="71"/>
      <c r="C16" s="72"/>
      <c r="D16" s="73"/>
      <c r="E16" s="74"/>
      <c r="F16" s="74"/>
      <c r="G16" s="74"/>
      <c r="H16" s="75"/>
      <c r="I16" s="83"/>
      <c r="J16" s="84"/>
      <c r="K16" s="93"/>
    </row>
    <row r="17" spans="1:11" ht="33" customHeight="1" thickBot="1" x14ac:dyDescent="0.4">
      <c r="A17" s="70"/>
      <c r="B17" s="71"/>
      <c r="C17" s="72"/>
      <c r="D17" s="73"/>
      <c r="E17" s="74"/>
      <c r="F17" s="74"/>
      <c r="G17" s="74"/>
      <c r="H17" s="75"/>
      <c r="I17" s="79"/>
      <c r="J17" s="80"/>
      <c r="K17" s="95"/>
    </row>
    <row r="18" spans="1:11" ht="33" customHeight="1" thickBot="1" x14ac:dyDescent="0.4">
      <c r="A18" s="70"/>
      <c r="B18" s="71" t="s">
        <v>333</v>
      </c>
      <c r="C18" s="72" t="s">
        <v>305</v>
      </c>
      <c r="D18" s="73" t="s">
        <v>293</v>
      </c>
      <c r="E18" s="74">
        <v>41</v>
      </c>
      <c r="F18" s="74"/>
      <c r="G18" s="74">
        <v>41</v>
      </c>
      <c r="H18" s="75" t="s">
        <v>325</v>
      </c>
      <c r="I18" s="98"/>
      <c r="J18" s="99"/>
      <c r="K18" s="100"/>
    </row>
    <row r="19" spans="1:11" ht="33" customHeight="1" thickBot="1" x14ac:dyDescent="0.4">
      <c r="A19" s="70"/>
      <c r="B19" s="71" t="s">
        <v>332</v>
      </c>
      <c r="C19" s="72" t="s">
        <v>305</v>
      </c>
      <c r="D19" s="73" t="s">
        <v>293</v>
      </c>
      <c r="E19" s="74">
        <v>21</v>
      </c>
      <c r="F19" s="74"/>
      <c r="G19" s="74">
        <v>21</v>
      </c>
      <c r="H19" s="75" t="s">
        <v>324</v>
      </c>
      <c r="I19" s="98"/>
      <c r="J19" s="99"/>
      <c r="K19" s="101"/>
    </row>
    <row r="20" spans="1:11" ht="33" customHeight="1" thickBot="1" x14ac:dyDescent="0.4">
      <c r="A20" s="70"/>
      <c r="B20" s="71" t="s">
        <v>259</v>
      </c>
      <c r="C20" s="72" t="s">
        <v>258</v>
      </c>
      <c r="D20" s="73" t="s">
        <v>41</v>
      </c>
      <c r="E20" s="74">
        <v>391</v>
      </c>
      <c r="F20" s="74"/>
      <c r="G20" s="74">
        <v>2798</v>
      </c>
      <c r="H20" s="75" t="s">
        <v>326</v>
      </c>
      <c r="I20" s="83"/>
      <c r="J20" s="84"/>
      <c r="K20" s="103"/>
    </row>
    <row r="21" spans="1:11" ht="33" customHeight="1" thickBot="1" x14ac:dyDescent="0.4">
      <c r="A21" s="70"/>
      <c r="B21" s="71" t="s">
        <v>281</v>
      </c>
      <c r="C21" s="72" t="s">
        <v>29</v>
      </c>
      <c r="D21" s="73" t="s">
        <v>209</v>
      </c>
      <c r="E21" s="74"/>
      <c r="F21" s="74"/>
      <c r="G21" s="74">
        <v>99</v>
      </c>
      <c r="H21" s="75" t="s">
        <v>282</v>
      </c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 t="s">
        <v>337</v>
      </c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321</v>
      </c>
      <c r="C29" s="72" t="s">
        <v>26</v>
      </c>
      <c r="D29" s="73" t="s">
        <v>296</v>
      </c>
      <c r="E29" s="74"/>
      <c r="F29" s="74">
        <v>2500</v>
      </c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 t="s">
        <v>338</v>
      </c>
      <c r="C30" s="72" t="s">
        <v>258</v>
      </c>
      <c r="D30" s="73" t="s">
        <v>41</v>
      </c>
      <c r="E30" s="74"/>
      <c r="F30" s="74">
        <v>4100</v>
      </c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 t="s">
        <v>338</v>
      </c>
      <c r="C31" s="72" t="s">
        <v>29</v>
      </c>
      <c r="D31" s="73" t="s">
        <v>209</v>
      </c>
      <c r="E31" s="74"/>
      <c r="F31" s="74">
        <v>40</v>
      </c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 t="s">
        <v>340</v>
      </c>
      <c r="C32" s="72" t="s">
        <v>26</v>
      </c>
      <c r="D32" s="73" t="s">
        <v>339</v>
      </c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 t="s">
        <v>341</v>
      </c>
      <c r="C33" s="72" t="s">
        <v>26</v>
      </c>
      <c r="D33" s="73" t="s">
        <v>43</v>
      </c>
      <c r="E33" s="74"/>
      <c r="F33" s="74">
        <v>220</v>
      </c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769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769</v>
      </c>
      <c r="F35" s="139">
        <f>SUM(F8:F34)+I25</f>
        <v>7080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453</v>
      </c>
      <c r="F36" s="149">
        <f>E36+F39+F44+F47+F48+F49++F50</f>
        <v>792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334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300</v>
      </c>
      <c r="G39" s="171" t="s">
        <v>106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>
        <v>391</v>
      </c>
      <c r="G40" s="171" t="s">
        <v>78</v>
      </c>
      <c r="H40" s="172" t="s">
        <v>220</v>
      </c>
      <c r="I40" s="173">
        <v>1</v>
      </c>
      <c r="J40" s="174">
        <v>60</v>
      </c>
      <c r="K40" s="175">
        <v>44630</v>
      </c>
    </row>
    <row r="41" spans="1:19" ht="25.5" customHeight="1" thickBot="1" x14ac:dyDescent="0.45">
      <c r="A41" s="531" t="s">
        <v>79</v>
      </c>
      <c r="B41" s="532"/>
      <c r="C41" s="176">
        <v>800</v>
      </c>
      <c r="D41" s="177">
        <f>3000-C41</f>
        <v>2200</v>
      </c>
      <c r="E41" s="179" t="s">
        <v>306</v>
      </c>
      <c r="F41" s="74"/>
      <c r="G41" s="171" t="s">
        <v>80</v>
      </c>
      <c r="H41" s="431" t="s">
        <v>289</v>
      </c>
      <c r="I41" s="173" t="s">
        <v>322</v>
      </c>
      <c r="J41" s="174">
        <v>716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9390</v>
      </c>
      <c r="D42" s="183">
        <f>15100-C42</f>
        <v>5710</v>
      </c>
      <c r="E42" s="184" t="s">
        <v>82</v>
      </c>
      <c r="F42" s="185"/>
      <c r="G42" s="171" t="s">
        <v>80</v>
      </c>
      <c r="H42" s="172" t="s">
        <v>290</v>
      </c>
      <c r="I42" s="173">
        <v>1</v>
      </c>
      <c r="J42" s="174">
        <v>60</v>
      </c>
      <c r="K42" s="175"/>
    </row>
    <row r="43" spans="1:19" ht="25.5" customHeight="1" thickBot="1" x14ac:dyDescent="0.5">
      <c r="A43" s="515" t="s">
        <v>83</v>
      </c>
      <c r="B43" s="516"/>
      <c r="C43" s="182">
        <v>6725</v>
      </c>
      <c r="D43" s="183">
        <f>10800-C43</f>
        <v>4075</v>
      </c>
      <c r="E43" s="186" t="s">
        <v>84</v>
      </c>
      <c r="F43" s="187">
        <v>61</v>
      </c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4410</v>
      </c>
      <c r="D44" s="183">
        <f>6200-C44</f>
        <v>1790</v>
      </c>
      <c r="E44" s="193" t="s">
        <v>86</v>
      </c>
      <c r="F44" s="194">
        <v>16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234</v>
      </c>
      <c r="B45" s="516"/>
      <c r="C45" s="182">
        <v>116</v>
      </c>
      <c r="D45" s="183"/>
      <c r="E45" s="197" t="s">
        <v>88</v>
      </c>
      <c r="F45" s="198">
        <f>SUM(F39:F44)</f>
        <v>768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501</v>
      </c>
      <c r="D46" s="200">
        <f>1600-C46</f>
        <v>1099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327</v>
      </c>
      <c r="H47" s="215" t="s">
        <v>328</v>
      </c>
      <c r="I47" s="173" t="s">
        <v>226</v>
      </c>
      <c r="J47" s="174">
        <v>23</v>
      </c>
      <c r="K47" s="181">
        <v>44634</v>
      </c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11575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20525</v>
      </c>
      <c r="D49" s="205"/>
      <c r="E49" s="206" t="s">
        <v>101</v>
      </c>
      <c r="F49" s="216">
        <v>23</v>
      </c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21345</v>
      </c>
      <c r="D50" s="220">
        <f>D40+D41+D42+D43+D44</f>
        <v>14655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336</v>
      </c>
      <c r="D52" s="232" t="s">
        <v>335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23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9480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3419</v>
      </c>
      <c r="J57" s="267"/>
      <c r="K57" s="268">
        <f>SUM(I57:I60)</f>
        <v>9199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4700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222</v>
      </c>
      <c r="J59" s="280">
        <f>I60+I58</f>
        <v>5558</v>
      </c>
      <c r="K59" s="281">
        <f>J59+I59</f>
        <v>5780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858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56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225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5836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2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2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2" ht="31.5" x14ac:dyDescent="0.5">
      <c r="A83" s="313"/>
      <c r="B83" s="313"/>
      <c r="C83" s="442" t="s">
        <v>140</v>
      </c>
      <c r="D83" s="442" t="s">
        <v>141</v>
      </c>
      <c r="E83" s="442" t="s">
        <v>142</v>
      </c>
      <c r="F83" s="315" t="s">
        <v>143</v>
      </c>
      <c r="G83" s="442"/>
      <c r="H83" s="316" t="s">
        <v>144</v>
      </c>
      <c r="I83" s="401" t="s">
        <v>218</v>
      </c>
      <c r="J83" s="401"/>
      <c r="K83" s="401">
        <v>1204</v>
      </c>
    </row>
    <row r="84" spans="1:12" ht="31.5" x14ac:dyDescent="0.5">
      <c r="A84" s="313"/>
      <c r="B84" s="442" t="s">
        <v>145</v>
      </c>
      <c r="C84" s="313"/>
      <c r="D84" s="313"/>
      <c r="E84" s="313"/>
      <c r="F84" s="313"/>
      <c r="G84" s="313"/>
      <c r="H84" s="316" t="s">
        <v>148</v>
      </c>
      <c r="I84" s="401" t="s">
        <v>223</v>
      </c>
      <c r="J84" s="401"/>
      <c r="K84" s="401">
        <v>304</v>
      </c>
    </row>
    <row r="85" spans="1:12" ht="31.5" x14ac:dyDescent="0.5">
      <c r="A85" s="313"/>
      <c r="B85" s="324" t="s">
        <v>146</v>
      </c>
      <c r="C85" s="412" t="s">
        <v>147</v>
      </c>
      <c r="D85" s="442"/>
      <c r="E85" s="442"/>
      <c r="F85" s="442"/>
      <c r="G85" s="313"/>
      <c r="H85" s="316"/>
      <c r="I85" s="401" t="s">
        <v>224</v>
      </c>
      <c r="J85" s="401"/>
      <c r="K85" s="438">
        <v>1200</v>
      </c>
      <c r="L85" t="s">
        <v>319</v>
      </c>
    </row>
    <row r="86" spans="1:12" ht="31.5" x14ac:dyDescent="0.5">
      <c r="A86" s="313"/>
      <c r="B86" s="324"/>
      <c r="C86" s="412"/>
      <c r="D86" s="442"/>
      <c r="E86" s="442"/>
      <c r="F86" s="442"/>
      <c r="G86" s="313"/>
      <c r="H86" s="316"/>
      <c r="I86" s="401" t="s">
        <v>318</v>
      </c>
      <c r="J86" s="401"/>
      <c r="K86" s="401">
        <v>124</v>
      </c>
    </row>
    <row r="87" spans="1:12" ht="31.5" x14ac:dyDescent="0.5">
      <c r="A87" s="313"/>
      <c r="B87" s="324" t="s">
        <v>149</v>
      </c>
      <c r="C87" s="412" t="s">
        <v>150</v>
      </c>
      <c r="D87" s="442"/>
      <c r="E87" s="442"/>
      <c r="F87" s="442"/>
      <c r="G87" s="313"/>
      <c r="H87" s="318" t="s">
        <v>151</v>
      </c>
      <c r="I87" s="401" t="s">
        <v>225</v>
      </c>
      <c r="J87" s="401"/>
      <c r="K87" s="438">
        <v>2850</v>
      </c>
      <c r="L87" t="s">
        <v>319</v>
      </c>
    </row>
    <row r="88" spans="1:12" ht="31.5" x14ac:dyDescent="0.5">
      <c r="A88" s="313"/>
      <c r="B88" s="324" t="s">
        <v>152</v>
      </c>
      <c r="C88" s="412" t="s">
        <v>153</v>
      </c>
      <c r="D88" s="442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38">
        <v>2491</v>
      </c>
      <c r="L88" t="s">
        <v>319</v>
      </c>
    </row>
    <row r="89" spans="1:12" ht="31.5" x14ac:dyDescent="0.5">
      <c r="A89" s="313"/>
      <c r="B89" s="324" t="s">
        <v>155</v>
      </c>
      <c r="C89" s="412" t="s">
        <v>156</v>
      </c>
      <c r="D89" s="442"/>
      <c r="E89" s="319"/>
      <c r="F89" s="320"/>
      <c r="G89" s="321"/>
      <c r="H89" s="313" t="s">
        <v>157</v>
      </c>
      <c r="I89" s="401" t="s">
        <v>227</v>
      </c>
      <c r="J89" s="401"/>
      <c r="K89" s="401">
        <v>2592</v>
      </c>
      <c r="L89">
        <v>1505</v>
      </c>
    </row>
    <row r="90" spans="1:12" ht="31.5" x14ac:dyDescent="0.5">
      <c r="A90" s="313"/>
      <c r="B90" s="323" t="s">
        <v>158</v>
      </c>
      <c r="C90" s="412"/>
      <c r="D90" s="442"/>
      <c r="E90" s="319"/>
      <c r="F90" s="320"/>
      <c r="G90" s="313"/>
      <c r="H90" s="313"/>
      <c r="I90" s="401" t="s">
        <v>229</v>
      </c>
      <c r="J90" s="401"/>
      <c r="K90" s="438">
        <v>2450</v>
      </c>
      <c r="L90" t="s">
        <v>319</v>
      </c>
    </row>
    <row r="91" spans="1:12" ht="31.5" x14ac:dyDescent="0.5">
      <c r="A91" s="313"/>
      <c r="B91" s="324" t="s">
        <v>159</v>
      </c>
      <c r="C91" s="412" t="s">
        <v>160</v>
      </c>
      <c r="D91" s="442"/>
      <c r="E91" s="442"/>
      <c r="F91" s="442"/>
      <c r="G91" s="313"/>
      <c r="H91" s="313" t="s">
        <v>161</v>
      </c>
      <c r="I91" s="401"/>
      <c r="J91" s="401"/>
      <c r="K91" s="401"/>
    </row>
    <row r="92" spans="1:12" ht="31.5" x14ac:dyDescent="0.5">
      <c r="A92" s="313"/>
      <c r="B92" s="324" t="s">
        <v>162</v>
      </c>
      <c r="C92" s="412" t="s">
        <v>163</v>
      </c>
      <c r="D92" s="442"/>
      <c r="E92" s="442"/>
      <c r="F92" s="442"/>
      <c r="G92" s="313"/>
      <c r="H92" s="313" t="s">
        <v>164</v>
      </c>
      <c r="I92" s="401" t="s">
        <v>103</v>
      </c>
      <c r="J92" s="401"/>
      <c r="K92" s="401">
        <f>SUM(K83:K91)</f>
        <v>13215</v>
      </c>
    </row>
    <row r="93" spans="1:12" ht="31.5" x14ac:dyDescent="0.5">
      <c r="A93" s="313"/>
      <c r="B93" s="324" t="s">
        <v>165</v>
      </c>
      <c r="C93" s="412" t="s">
        <v>166</v>
      </c>
      <c r="D93" s="442"/>
      <c r="E93" s="442"/>
      <c r="F93" s="442"/>
      <c r="G93" s="313"/>
      <c r="H93" s="313" t="s">
        <v>167</v>
      </c>
      <c r="I93" s="401"/>
      <c r="J93" s="401"/>
      <c r="K93" s="401"/>
    </row>
    <row r="94" spans="1:12" ht="31.5" x14ac:dyDescent="0.5">
      <c r="A94" s="313"/>
      <c r="B94" s="324" t="s">
        <v>168</v>
      </c>
      <c r="C94" s="412" t="s">
        <v>169</v>
      </c>
      <c r="D94" s="442"/>
      <c r="E94" s="442"/>
      <c r="F94" s="442"/>
      <c r="G94" s="313"/>
      <c r="H94" s="313" t="s">
        <v>170</v>
      </c>
      <c r="I94" s="401"/>
      <c r="J94" s="401"/>
      <c r="K94" s="401"/>
    </row>
    <row r="95" spans="1:12" ht="31.5" x14ac:dyDescent="0.5">
      <c r="A95" s="313"/>
      <c r="B95" s="324"/>
      <c r="C95" s="412"/>
      <c r="D95" s="442"/>
      <c r="E95" s="442"/>
      <c r="F95" s="442"/>
      <c r="G95" s="313"/>
      <c r="H95" s="313" t="s">
        <v>171</v>
      </c>
      <c r="I95" s="401" t="s">
        <v>3</v>
      </c>
      <c r="J95" s="401"/>
      <c r="K95" s="401"/>
    </row>
    <row r="96" spans="1:12" ht="31.5" x14ac:dyDescent="0.5">
      <c r="A96" s="313"/>
      <c r="B96" s="323" t="s">
        <v>172</v>
      </c>
      <c r="C96" s="412"/>
      <c r="D96" s="442" t="s">
        <v>3</v>
      </c>
      <c r="E96" s="442"/>
      <c r="F96" s="442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42"/>
      <c r="E97" s="442"/>
      <c r="F97" s="442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42"/>
      <c r="E98" s="442"/>
      <c r="F98" s="442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42"/>
      <c r="E99" s="442"/>
      <c r="F99" s="442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42"/>
      <c r="E100" s="442"/>
      <c r="F100" s="442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42"/>
      <c r="E101" s="442"/>
      <c r="F101" s="442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37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/>
      <c r="F107" s="344"/>
      <c r="G107" s="335">
        <v>135</v>
      </c>
      <c r="H107" s="345"/>
      <c r="I107" s="335"/>
      <c r="J107" s="339"/>
      <c r="K107" s="346"/>
    </row>
    <row r="108" spans="1:12" ht="21" customHeight="1" x14ac:dyDescent="0.4">
      <c r="A108" s="331">
        <v>44256</v>
      </c>
      <c r="B108" s="347"/>
      <c r="C108" s="348"/>
      <c r="D108" s="349"/>
      <c r="E108" s="348"/>
      <c r="F108" s="350"/>
      <c r="G108" s="335"/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C35:D35"/>
    <mergeCell ref="D2:E2"/>
    <mergeCell ref="E3:G3"/>
    <mergeCell ref="E4:E5"/>
    <mergeCell ref="G4:G5"/>
    <mergeCell ref="E7:G7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A51:A52"/>
    <mergeCell ref="B52:B53"/>
    <mergeCell ref="C54:C55"/>
    <mergeCell ref="B81:H81"/>
    <mergeCell ref="I82:K82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A10" zoomScale="60" zoomScaleNormal="60" workbookViewId="0">
      <selection activeCell="D52" sqref="D52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342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46"/>
      <c r="H2" s="446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47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48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348</v>
      </c>
      <c r="C8" s="47" t="s">
        <v>26</v>
      </c>
      <c r="D8" s="48" t="s">
        <v>27</v>
      </c>
      <c r="E8" s="49">
        <v>391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347</v>
      </c>
      <c r="C9" s="57" t="s">
        <v>29</v>
      </c>
      <c r="D9" s="48" t="s">
        <v>30</v>
      </c>
      <c r="E9" s="58">
        <v>21</v>
      </c>
      <c r="F9" s="39"/>
      <c r="G9" s="59"/>
      <c r="H9" s="445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73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349</v>
      </c>
      <c r="C11" s="57" t="s">
        <v>34</v>
      </c>
      <c r="D11" s="48" t="s">
        <v>35</v>
      </c>
      <c r="E11" s="58">
        <v>21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 t="s">
        <v>20</v>
      </c>
      <c r="B13" s="71" t="s">
        <v>343</v>
      </c>
      <c r="C13" s="72" t="s">
        <v>26</v>
      </c>
      <c r="D13" s="73" t="s">
        <v>210</v>
      </c>
      <c r="E13" s="74">
        <v>157</v>
      </c>
      <c r="F13" s="74">
        <v>22</v>
      </c>
      <c r="G13" s="74">
        <v>157</v>
      </c>
      <c r="H13" s="75"/>
      <c r="I13" s="449"/>
      <c r="J13" s="450"/>
      <c r="K13" s="78"/>
    </row>
    <row r="14" spans="1:11" ht="33" customHeight="1" thickBot="1" x14ac:dyDescent="0.4">
      <c r="A14" s="70" t="s">
        <v>20</v>
      </c>
      <c r="B14" s="71" t="s">
        <v>355</v>
      </c>
      <c r="C14" s="72" t="s">
        <v>26</v>
      </c>
      <c r="D14" s="73" t="s">
        <v>43</v>
      </c>
      <c r="E14" s="74"/>
      <c r="F14" s="74">
        <v>220</v>
      </c>
      <c r="G14" s="74"/>
      <c r="H14" s="75"/>
      <c r="I14" s="79"/>
      <c r="J14" s="80"/>
      <c r="K14" s="81"/>
    </row>
    <row r="15" spans="1:11" ht="33" customHeight="1" thickBot="1" x14ac:dyDescent="0.4">
      <c r="A15" s="70" t="s">
        <v>360</v>
      </c>
      <c r="B15" s="71" t="s">
        <v>353</v>
      </c>
      <c r="C15" s="72" t="s">
        <v>258</v>
      </c>
      <c r="D15" s="73" t="s">
        <v>41</v>
      </c>
      <c r="E15" s="74"/>
      <c r="F15" s="74">
        <v>4500</v>
      </c>
      <c r="G15" s="74"/>
      <c r="H15" s="75"/>
      <c r="I15" s="83"/>
      <c r="J15" s="84"/>
      <c r="K15" s="85"/>
    </row>
    <row r="16" spans="1:11" ht="33" customHeight="1" thickBot="1" x14ac:dyDescent="0.4">
      <c r="A16" s="70"/>
      <c r="B16" s="71" t="s">
        <v>350</v>
      </c>
      <c r="C16" s="72" t="s">
        <v>29</v>
      </c>
      <c r="D16" s="73" t="s">
        <v>209</v>
      </c>
      <c r="E16" s="74"/>
      <c r="F16" s="74">
        <v>40</v>
      </c>
      <c r="G16" s="74"/>
      <c r="H16" s="75"/>
      <c r="I16" s="83"/>
      <c r="J16" s="84"/>
      <c r="K16" s="93"/>
    </row>
    <row r="17" spans="1:11" ht="33" customHeight="1" thickBot="1" x14ac:dyDescent="0.4">
      <c r="A17" s="70"/>
      <c r="B17" s="71"/>
      <c r="C17" s="72"/>
      <c r="D17" s="73"/>
      <c r="E17" s="74"/>
      <c r="F17" s="74"/>
      <c r="G17" s="74"/>
      <c r="H17" s="75"/>
      <c r="I17" s="79"/>
      <c r="J17" s="80"/>
      <c r="K17" s="95"/>
    </row>
    <row r="18" spans="1:11" ht="33" customHeight="1" thickBot="1" x14ac:dyDescent="0.4">
      <c r="A18" s="70"/>
      <c r="B18" s="71"/>
      <c r="C18" s="72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/>
      <c r="C20" s="72"/>
      <c r="D20" s="73"/>
      <c r="E20" s="74"/>
      <c r="F20" s="74"/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362</v>
      </c>
      <c r="C29" s="72" t="s">
        <v>26</v>
      </c>
      <c r="D29" s="73" t="s">
        <v>296</v>
      </c>
      <c r="E29" s="74"/>
      <c r="F29" s="74">
        <v>2500</v>
      </c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 t="s">
        <v>356</v>
      </c>
      <c r="C31" s="72" t="s">
        <v>26</v>
      </c>
      <c r="D31" s="73" t="s">
        <v>339</v>
      </c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 t="s">
        <v>351</v>
      </c>
      <c r="C32" s="72" t="s">
        <v>352</v>
      </c>
      <c r="D32" s="73" t="s">
        <v>339</v>
      </c>
      <c r="E32" s="74"/>
      <c r="F32" s="74">
        <v>100</v>
      </c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663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663</v>
      </c>
      <c r="F35" s="139">
        <f>SUM(F8:F34)+I25</f>
        <v>7382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157</v>
      </c>
      <c r="F36" s="149">
        <f>E36+F39+F44+F47+F48+F49++F50</f>
        <v>683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361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485</v>
      </c>
      <c r="G39" s="171" t="s">
        <v>106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>
        <v>157</v>
      </c>
      <c r="G40" s="171" t="s">
        <v>78</v>
      </c>
      <c r="H40" s="172" t="s">
        <v>359</v>
      </c>
      <c r="I40" s="173" t="s">
        <v>357</v>
      </c>
      <c r="J40" s="174">
        <v>60</v>
      </c>
      <c r="K40" s="175" t="s">
        <v>346</v>
      </c>
    </row>
    <row r="41" spans="1:19" ht="25.5" customHeight="1" thickBot="1" x14ac:dyDescent="0.45">
      <c r="A41" s="531" t="s">
        <v>79</v>
      </c>
      <c r="B41" s="532"/>
      <c r="C41" s="176">
        <v>750</v>
      </c>
      <c r="D41" s="177">
        <f>3000-C41</f>
        <v>2250</v>
      </c>
      <c r="E41" s="179" t="s">
        <v>306</v>
      </c>
      <c r="F41" s="74"/>
      <c r="G41" s="171" t="s">
        <v>80</v>
      </c>
      <c r="H41" s="431" t="s">
        <v>289</v>
      </c>
      <c r="I41" s="173" t="s">
        <v>358</v>
      </c>
      <c r="J41" s="174">
        <v>716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9340</v>
      </c>
      <c r="D42" s="183">
        <f>15100-C42</f>
        <v>5760</v>
      </c>
      <c r="E42" s="184" t="s">
        <v>82</v>
      </c>
      <c r="F42" s="185"/>
      <c r="G42" s="171" t="s">
        <v>80</v>
      </c>
      <c r="H42" s="172" t="s">
        <v>290</v>
      </c>
      <c r="I42" s="173">
        <v>1</v>
      </c>
      <c r="J42" s="174">
        <v>60</v>
      </c>
      <c r="K42" s="175" t="s">
        <v>346</v>
      </c>
    </row>
    <row r="43" spans="1:19" ht="25.5" customHeight="1" thickBot="1" x14ac:dyDescent="0.5">
      <c r="A43" s="515" t="s">
        <v>83</v>
      </c>
      <c r="B43" s="516"/>
      <c r="C43" s="182">
        <v>6725</v>
      </c>
      <c r="D43" s="183">
        <f>10800-C43</f>
        <v>4075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4180</v>
      </c>
      <c r="D44" s="183">
        <f>6200-C44</f>
        <v>2020</v>
      </c>
      <c r="E44" s="193" t="s">
        <v>86</v>
      </c>
      <c r="F44" s="194">
        <v>21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234</v>
      </c>
      <c r="B45" s="516"/>
      <c r="C45" s="182">
        <v>116</v>
      </c>
      <c r="D45" s="183"/>
      <c r="E45" s="197" t="s">
        <v>88</v>
      </c>
      <c r="F45" s="198">
        <f>SUM(F39:F44)</f>
        <v>663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480</v>
      </c>
      <c r="D46" s="200">
        <f>1600-C46</f>
        <v>1120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327</v>
      </c>
      <c r="H47" s="215" t="s">
        <v>344</v>
      </c>
      <c r="I47" s="173" t="s">
        <v>345</v>
      </c>
      <c r="J47" s="174">
        <v>20</v>
      </c>
      <c r="K47" s="181">
        <v>44635</v>
      </c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11855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20245</v>
      </c>
      <c r="D49" s="205"/>
      <c r="E49" s="206" t="s">
        <v>101</v>
      </c>
      <c r="F49" s="216">
        <v>20</v>
      </c>
      <c r="G49" s="171" t="s">
        <v>102</v>
      </c>
      <c r="H49" s="215" t="s">
        <v>354</v>
      </c>
      <c r="I49" s="173" t="s">
        <v>345</v>
      </c>
      <c r="J49" s="174">
        <v>78</v>
      </c>
      <c r="K49" s="181">
        <v>44636</v>
      </c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21015</v>
      </c>
      <c r="D50" s="220">
        <f>D40+D41+D42+D43+D44</f>
        <v>14985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336</v>
      </c>
      <c r="D52" s="232" t="s">
        <v>371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20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10163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3904</v>
      </c>
      <c r="J57" s="267"/>
      <c r="K57" s="268">
        <f>SUM(I57:I60)</f>
        <v>9841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4857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222</v>
      </c>
      <c r="J59" s="280">
        <f>I60+I58</f>
        <v>5715</v>
      </c>
      <c r="K59" s="281">
        <f>J59+I59</f>
        <v>5937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858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76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246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6013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2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2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2" ht="31.5" x14ac:dyDescent="0.5">
      <c r="A83" s="313"/>
      <c r="B83" s="313"/>
      <c r="C83" s="444" t="s">
        <v>140</v>
      </c>
      <c r="D83" s="444" t="s">
        <v>141</v>
      </c>
      <c r="E83" s="444" t="s">
        <v>142</v>
      </c>
      <c r="F83" s="315" t="s">
        <v>143</v>
      </c>
      <c r="G83" s="444"/>
      <c r="H83" s="316" t="s">
        <v>144</v>
      </c>
      <c r="I83" s="401" t="s">
        <v>218</v>
      </c>
      <c r="J83" s="401"/>
      <c r="K83" s="401">
        <v>1204</v>
      </c>
    </row>
    <row r="84" spans="1:12" ht="31.5" x14ac:dyDescent="0.5">
      <c r="A84" s="313"/>
      <c r="B84" s="444" t="s">
        <v>145</v>
      </c>
      <c r="C84" s="313"/>
      <c r="D84" s="313"/>
      <c r="E84" s="313"/>
      <c r="F84" s="313"/>
      <c r="G84" s="313"/>
      <c r="H84" s="316" t="s">
        <v>148</v>
      </c>
      <c r="I84" s="401" t="s">
        <v>223</v>
      </c>
      <c r="J84" s="401"/>
      <c r="K84" s="401">
        <v>304</v>
      </c>
    </row>
    <row r="85" spans="1:12" ht="31.5" x14ac:dyDescent="0.5">
      <c r="A85" s="313"/>
      <c r="B85" s="324" t="s">
        <v>146</v>
      </c>
      <c r="C85" s="412" t="s">
        <v>147</v>
      </c>
      <c r="D85" s="444"/>
      <c r="E85" s="444"/>
      <c r="F85" s="444"/>
      <c r="G85" s="313"/>
      <c r="H85" s="316"/>
      <c r="I85" s="401" t="s">
        <v>224</v>
      </c>
      <c r="J85" s="401"/>
      <c r="K85" s="438">
        <v>1200</v>
      </c>
      <c r="L85" t="s">
        <v>319</v>
      </c>
    </row>
    <row r="86" spans="1:12" ht="31.5" x14ac:dyDescent="0.5">
      <c r="A86" s="313"/>
      <c r="B86" s="324"/>
      <c r="C86" s="412"/>
      <c r="D86" s="444"/>
      <c r="E86" s="444"/>
      <c r="F86" s="444"/>
      <c r="G86" s="313"/>
      <c r="H86" s="316"/>
      <c r="I86" s="401" t="s">
        <v>318</v>
      </c>
      <c r="J86" s="401"/>
      <c r="K86" s="401">
        <v>124</v>
      </c>
    </row>
    <row r="87" spans="1:12" ht="31.5" x14ac:dyDescent="0.5">
      <c r="A87" s="313"/>
      <c r="B87" s="324" t="s">
        <v>149</v>
      </c>
      <c r="C87" s="412" t="s">
        <v>150</v>
      </c>
      <c r="D87" s="444"/>
      <c r="E87" s="444"/>
      <c r="F87" s="444"/>
      <c r="G87" s="313"/>
      <c r="H87" s="318" t="s">
        <v>151</v>
      </c>
      <c r="I87" s="401" t="s">
        <v>225</v>
      </c>
      <c r="J87" s="401"/>
      <c r="K87" s="438">
        <v>2850</v>
      </c>
      <c r="L87" t="s">
        <v>319</v>
      </c>
    </row>
    <row r="88" spans="1:12" ht="31.5" x14ac:dyDescent="0.5">
      <c r="A88" s="313"/>
      <c r="B88" s="324" t="s">
        <v>152</v>
      </c>
      <c r="C88" s="412" t="s">
        <v>153</v>
      </c>
      <c r="D88" s="444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38">
        <v>2491</v>
      </c>
      <c r="L88" t="s">
        <v>319</v>
      </c>
    </row>
    <row r="89" spans="1:12" ht="31.5" x14ac:dyDescent="0.5">
      <c r="A89" s="313"/>
      <c r="B89" s="324" t="s">
        <v>155</v>
      </c>
      <c r="C89" s="412" t="s">
        <v>156</v>
      </c>
      <c r="D89" s="444"/>
      <c r="E89" s="319"/>
      <c r="F89" s="320"/>
      <c r="G89" s="321"/>
      <c r="H89" s="313" t="s">
        <v>157</v>
      </c>
      <c r="I89" s="401" t="s">
        <v>227</v>
      </c>
      <c r="J89" s="401"/>
      <c r="K89" s="401">
        <v>2592</v>
      </c>
      <c r="L89">
        <v>1505</v>
      </c>
    </row>
    <row r="90" spans="1:12" ht="31.5" x14ac:dyDescent="0.5">
      <c r="A90" s="313"/>
      <c r="B90" s="323" t="s">
        <v>158</v>
      </c>
      <c r="C90" s="412"/>
      <c r="D90" s="444"/>
      <c r="E90" s="319"/>
      <c r="F90" s="320"/>
      <c r="G90" s="313"/>
      <c r="H90" s="313"/>
      <c r="I90" s="401" t="s">
        <v>229</v>
      </c>
      <c r="J90" s="401"/>
      <c r="K90" s="438">
        <v>2450</v>
      </c>
      <c r="L90" t="s">
        <v>319</v>
      </c>
    </row>
    <row r="91" spans="1:12" ht="31.5" x14ac:dyDescent="0.5">
      <c r="A91" s="313"/>
      <c r="B91" s="324" t="s">
        <v>159</v>
      </c>
      <c r="C91" s="412" t="s">
        <v>160</v>
      </c>
      <c r="D91" s="444"/>
      <c r="E91" s="444"/>
      <c r="F91" s="444"/>
      <c r="G91" s="313"/>
      <c r="H91" s="313" t="s">
        <v>161</v>
      </c>
      <c r="I91" s="401"/>
      <c r="J91" s="401"/>
      <c r="K91" s="401"/>
    </row>
    <row r="92" spans="1:12" ht="31.5" x14ac:dyDescent="0.5">
      <c r="A92" s="313"/>
      <c r="B92" s="324" t="s">
        <v>162</v>
      </c>
      <c r="C92" s="412" t="s">
        <v>163</v>
      </c>
      <c r="D92" s="444"/>
      <c r="E92" s="444"/>
      <c r="F92" s="444"/>
      <c r="G92" s="313"/>
      <c r="H92" s="313" t="s">
        <v>164</v>
      </c>
      <c r="I92" s="401" t="s">
        <v>103</v>
      </c>
      <c r="J92" s="401"/>
      <c r="K92" s="401">
        <f>SUM(K83:K91)</f>
        <v>13215</v>
      </c>
    </row>
    <row r="93" spans="1:12" ht="31.5" x14ac:dyDescent="0.5">
      <c r="A93" s="313"/>
      <c r="B93" s="324" t="s">
        <v>165</v>
      </c>
      <c r="C93" s="412" t="s">
        <v>166</v>
      </c>
      <c r="D93" s="444"/>
      <c r="E93" s="444"/>
      <c r="F93" s="444"/>
      <c r="G93" s="313"/>
      <c r="H93" s="313" t="s">
        <v>167</v>
      </c>
      <c r="I93" s="401"/>
      <c r="J93" s="401"/>
      <c r="K93" s="401"/>
    </row>
    <row r="94" spans="1:12" ht="31.5" x14ac:dyDescent="0.5">
      <c r="A94" s="313"/>
      <c r="B94" s="324" t="s">
        <v>168</v>
      </c>
      <c r="C94" s="412" t="s">
        <v>169</v>
      </c>
      <c r="D94" s="444"/>
      <c r="E94" s="444"/>
      <c r="F94" s="444"/>
      <c r="G94" s="313"/>
      <c r="H94" s="313" t="s">
        <v>170</v>
      </c>
      <c r="I94" s="401"/>
      <c r="J94" s="401"/>
      <c r="K94" s="401"/>
    </row>
    <row r="95" spans="1:12" ht="31.5" x14ac:dyDescent="0.5">
      <c r="A95" s="313"/>
      <c r="B95" s="324"/>
      <c r="C95" s="412"/>
      <c r="D95" s="444"/>
      <c r="E95" s="444"/>
      <c r="F95" s="444"/>
      <c r="G95" s="313"/>
      <c r="H95" s="313" t="s">
        <v>171</v>
      </c>
      <c r="I95" s="401" t="s">
        <v>3</v>
      </c>
      <c r="J95" s="401"/>
      <c r="K95" s="401"/>
    </row>
    <row r="96" spans="1:12" ht="31.5" x14ac:dyDescent="0.5">
      <c r="A96" s="313"/>
      <c r="B96" s="323" t="s">
        <v>172</v>
      </c>
      <c r="C96" s="412"/>
      <c r="D96" s="444" t="s">
        <v>3</v>
      </c>
      <c r="E96" s="444"/>
      <c r="F96" s="444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44"/>
      <c r="E97" s="444"/>
      <c r="F97" s="444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44"/>
      <c r="E98" s="444"/>
      <c r="F98" s="444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44"/>
      <c r="E99" s="444"/>
      <c r="F99" s="444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44"/>
      <c r="E100" s="444"/>
      <c r="F100" s="444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44"/>
      <c r="E101" s="444"/>
      <c r="F101" s="444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/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A7" zoomScale="60" zoomScaleNormal="60" workbookViewId="0">
      <selection activeCell="E25" sqref="E25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363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53"/>
      <c r="H2" s="453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54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55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367</v>
      </c>
      <c r="C8" s="47" t="s">
        <v>26</v>
      </c>
      <c r="D8" s="48" t="s">
        <v>27</v>
      </c>
      <c r="E8" s="49">
        <v>110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366</v>
      </c>
      <c r="C9" s="57" t="s">
        <v>29</v>
      </c>
      <c r="D9" s="48" t="s">
        <v>30</v>
      </c>
      <c r="E9" s="58">
        <v>38</v>
      </c>
      <c r="F9" s="39"/>
      <c r="G9" s="59"/>
      <c r="H9" s="452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37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349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 t="s">
        <v>343</v>
      </c>
      <c r="C13" s="72" t="s">
        <v>26</v>
      </c>
      <c r="D13" s="73" t="s">
        <v>210</v>
      </c>
      <c r="E13" s="74">
        <v>22</v>
      </c>
      <c r="F13" s="74"/>
      <c r="G13" s="74">
        <v>179</v>
      </c>
      <c r="H13" s="75" t="s">
        <v>364</v>
      </c>
      <c r="I13" s="449"/>
      <c r="J13" s="450"/>
      <c r="K13" s="78"/>
    </row>
    <row r="14" spans="1:11" ht="33" customHeight="1" thickBot="1" x14ac:dyDescent="0.4">
      <c r="A14" s="70" t="s">
        <v>20</v>
      </c>
      <c r="B14" s="71" t="s">
        <v>355</v>
      </c>
      <c r="C14" s="72" t="s">
        <v>26</v>
      </c>
      <c r="D14" s="73" t="s">
        <v>43</v>
      </c>
      <c r="E14" s="74"/>
      <c r="F14" s="74">
        <v>220</v>
      </c>
      <c r="G14" s="74"/>
      <c r="H14" s="75"/>
      <c r="I14" s="79"/>
      <c r="J14" s="80"/>
      <c r="K14" s="81"/>
    </row>
    <row r="15" spans="1:11" ht="33" customHeight="1" thickBot="1" x14ac:dyDescent="0.4">
      <c r="A15" s="70" t="s">
        <v>360</v>
      </c>
      <c r="B15" s="71" t="s">
        <v>353</v>
      </c>
      <c r="C15" s="72" t="s">
        <v>258</v>
      </c>
      <c r="D15" s="73" t="s">
        <v>41</v>
      </c>
      <c r="E15" s="74">
        <v>464</v>
      </c>
      <c r="F15" s="74">
        <v>4123</v>
      </c>
      <c r="G15" s="74">
        <v>464</v>
      </c>
      <c r="H15" s="75"/>
      <c r="I15" s="83"/>
      <c r="J15" s="84"/>
      <c r="K15" s="85"/>
    </row>
    <row r="16" spans="1:11" ht="33" customHeight="1" thickBot="1" x14ac:dyDescent="0.4">
      <c r="A16" s="70"/>
      <c r="B16" s="71" t="s">
        <v>353</v>
      </c>
      <c r="C16" s="72" t="s">
        <v>29</v>
      </c>
      <c r="D16" s="73" t="s">
        <v>209</v>
      </c>
      <c r="E16" s="74">
        <v>45</v>
      </c>
      <c r="F16" s="74"/>
      <c r="G16" s="74">
        <v>45</v>
      </c>
      <c r="H16" s="75"/>
      <c r="I16" s="83"/>
      <c r="J16" s="84"/>
      <c r="K16" s="93"/>
    </row>
    <row r="17" spans="1:11" ht="33" customHeight="1" thickBot="1" x14ac:dyDescent="0.4">
      <c r="A17" s="70"/>
      <c r="B17" s="71"/>
      <c r="C17" s="72"/>
      <c r="D17" s="73"/>
      <c r="E17" s="74"/>
      <c r="F17" s="74"/>
      <c r="G17" s="74"/>
      <c r="H17" s="75"/>
      <c r="I17" s="79"/>
      <c r="J17" s="80"/>
      <c r="K17" s="95"/>
    </row>
    <row r="18" spans="1:11" ht="33" customHeight="1" thickBot="1" x14ac:dyDescent="0.4">
      <c r="A18" s="70" t="s">
        <v>360</v>
      </c>
      <c r="B18" s="71" t="s">
        <v>365</v>
      </c>
      <c r="C18" s="72" t="s">
        <v>26</v>
      </c>
      <c r="D18" s="73" t="s">
        <v>296</v>
      </c>
      <c r="E18" s="74"/>
      <c r="F18" s="74">
        <v>2020</v>
      </c>
      <c r="G18" s="74"/>
      <c r="H18" s="75"/>
      <c r="I18" s="98"/>
      <c r="J18" s="99"/>
      <c r="K18" s="100"/>
    </row>
    <row r="19" spans="1:11" ht="33" customHeight="1" thickBot="1" x14ac:dyDescent="0.4">
      <c r="A19" s="70"/>
      <c r="B19" s="71" t="s">
        <v>375</v>
      </c>
      <c r="C19" s="72" t="s">
        <v>37</v>
      </c>
      <c r="D19" s="73"/>
      <c r="E19" s="74"/>
      <c r="F19" s="74">
        <v>22</v>
      </c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 t="s">
        <v>376</v>
      </c>
      <c r="C20" s="72" t="s">
        <v>29</v>
      </c>
      <c r="D20" s="73"/>
      <c r="E20" s="74"/>
      <c r="F20" s="74">
        <v>86</v>
      </c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/>
      <c r="C29" s="72"/>
      <c r="D29" s="73"/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 t="s">
        <v>356</v>
      </c>
      <c r="C31" s="72" t="s">
        <v>26</v>
      </c>
      <c r="D31" s="73" t="s">
        <v>339</v>
      </c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 t="s">
        <v>351</v>
      </c>
      <c r="C32" s="72" t="s">
        <v>352</v>
      </c>
      <c r="D32" s="73" t="s">
        <v>339</v>
      </c>
      <c r="E32" s="74"/>
      <c r="F32" s="74">
        <v>100</v>
      </c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 t="s">
        <v>374</v>
      </c>
      <c r="C33" s="72" t="s">
        <v>26</v>
      </c>
      <c r="D33" s="73" t="s">
        <v>43</v>
      </c>
      <c r="E33" s="74"/>
      <c r="F33" s="74">
        <v>240</v>
      </c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716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716</v>
      </c>
      <c r="F35" s="139">
        <f>SUM(F8:F34)+I25</f>
        <v>6811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531</v>
      </c>
      <c r="F36" s="149">
        <f>E36+F39+F44+F47+F48+F49++F50</f>
        <v>748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373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185</v>
      </c>
      <c r="G39" s="171" t="s">
        <v>106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>
        <v>531</v>
      </c>
      <c r="G40" s="171" t="s">
        <v>78</v>
      </c>
      <c r="H40" s="172" t="s">
        <v>359</v>
      </c>
      <c r="I40" s="173" t="s">
        <v>357</v>
      </c>
      <c r="J40" s="174">
        <v>60</v>
      </c>
      <c r="K40" s="175" t="s">
        <v>346</v>
      </c>
    </row>
    <row r="41" spans="1:19" ht="25.5" customHeight="1" thickBot="1" x14ac:dyDescent="0.45">
      <c r="A41" s="531" t="s">
        <v>79</v>
      </c>
      <c r="B41" s="532"/>
      <c r="C41" s="176">
        <v>700</v>
      </c>
      <c r="D41" s="177">
        <f>3000-C41</f>
        <v>2300</v>
      </c>
      <c r="E41" s="179" t="s">
        <v>306</v>
      </c>
      <c r="F41" s="74"/>
      <c r="G41" s="171" t="s">
        <v>80</v>
      </c>
      <c r="H41" s="431" t="s">
        <v>289</v>
      </c>
      <c r="I41" s="173" t="s">
        <v>358</v>
      </c>
      <c r="J41" s="174">
        <v>716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9770</v>
      </c>
      <c r="D42" s="183">
        <f>15100-C42</f>
        <v>5330</v>
      </c>
      <c r="E42" s="184" t="s">
        <v>82</v>
      </c>
      <c r="F42" s="185"/>
      <c r="G42" s="171" t="s">
        <v>80</v>
      </c>
      <c r="H42" s="172" t="s">
        <v>290</v>
      </c>
      <c r="I42" s="173">
        <v>1</v>
      </c>
      <c r="J42" s="174">
        <v>60</v>
      </c>
      <c r="K42" s="175" t="s">
        <v>346</v>
      </c>
    </row>
    <row r="43" spans="1:19" ht="25.5" customHeight="1" thickBot="1" x14ac:dyDescent="0.5">
      <c r="A43" s="515" t="s">
        <v>83</v>
      </c>
      <c r="B43" s="516"/>
      <c r="C43" s="182">
        <v>6695</v>
      </c>
      <c r="D43" s="183">
        <f>10800-C43</f>
        <v>4105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4120</v>
      </c>
      <c r="D44" s="183">
        <f>6200-C44</f>
        <v>2080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116</v>
      </c>
      <c r="D45" s="183"/>
      <c r="E45" s="197" t="s">
        <v>88</v>
      </c>
      <c r="F45" s="198">
        <f>SUM(F39:F44)</f>
        <v>716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504</v>
      </c>
      <c r="D46" s="200">
        <f>1600-C46</f>
        <v>1096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327</v>
      </c>
      <c r="H47" s="215" t="s">
        <v>368</v>
      </c>
      <c r="I47" s="173" t="s">
        <v>345</v>
      </c>
      <c r="J47" s="174">
        <v>32</v>
      </c>
      <c r="K47" s="181">
        <v>44636</v>
      </c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11515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20585</v>
      </c>
      <c r="D49" s="205"/>
      <c r="E49" s="206" t="s">
        <v>101</v>
      </c>
      <c r="F49" s="216">
        <v>32</v>
      </c>
      <c r="G49" s="171" t="s">
        <v>102</v>
      </c>
      <c r="H49" s="215" t="s">
        <v>370</v>
      </c>
      <c r="I49" s="173" t="s">
        <v>369</v>
      </c>
      <c r="J49" s="174">
        <v>115</v>
      </c>
      <c r="K49" s="181">
        <v>44637</v>
      </c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21305</v>
      </c>
      <c r="D50" s="220">
        <f>D40+D41+D42+D43+D44</f>
        <v>14695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336</v>
      </c>
      <c r="D52" s="232" t="s">
        <v>371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32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10911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4089</v>
      </c>
      <c r="J57" s="267"/>
      <c r="K57" s="268">
        <f>SUM(I57:I60)</f>
        <v>10557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5388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222</v>
      </c>
      <c r="J59" s="280">
        <f>I60+I58</f>
        <v>6246</v>
      </c>
      <c r="K59" s="281">
        <f>J59+I59</f>
        <v>6468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858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108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246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6576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2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2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2" ht="31.5" x14ac:dyDescent="0.5">
      <c r="A83" s="313"/>
      <c r="B83" s="313"/>
      <c r="C83" s="451" t="s">
        <v>140</v>
      </c>
      <c r="D83" s="451" t="s">
        <v>141</v>
      </c>
      <c r="E83" s="451" t="s">
        <v>142</v>
      </c>
      <c r="F83" s="315" t="s">
        <v>143</v>
      </c>
      <c r="G83" s="451"/>
      <c r="H83" s="316" t="s">
        <v>144</v>
      </c>
      <c r="I83" s="401" t="s">
        <v>218</v>
      </c>
      <c r="J83" s="401"/>
      <c r="K83" s="401">
        <v>1204</v>
      </c>
    </row>
    <row r="84" spans="1:12" ht="31.5" x14ac:dyDescent="0.5">
      <c r="A84" s="313"/>
      <c r="B84" s="451" t="s">
        <v>145</v>
      </c>
      <c r="C84" s="313"/>
      <c r="D84" s="313"/>
      <c r="E84" s="313"/>
      <c r="F84" s="313"/>
      <c r="G84" s="313"/>
      <c r="H84" s="316" t="s">
        <v>148</v>
      </c>
      <c r="I84" s="401" t="s">
        <v>223</v>
      </c>
      <c r="J84" s="401"/>
      <c r="K84" s="401">
        <v>304</v>
      </c>
    </row>
    <row r="85" spans="1:12" ht="31.5" x14ac:dyDescent="0.5">
      <c r="A85" s="313"/>
      <c r="B85" s="324" t="s">
        <v>146</v>
      </c>
      <c r="C85" s="412" t="s">
        <v>147</v>
      </c>
      <c r="D85" s="451"/>
      <c r="E85" s="451"/>
      <c r="F85" s="451"/>
      <c r="G85" s="313"/>
      <c r="H85" s="316"/>
      <c r="I85" s="401" t="s">
        <v>224</v>
      </c>
      <c r="J85" s="401"/>
      <c r="K85" s="438">
        <v>1200</v>
      </c>
      <c r="L85" t="s">
        <v>319</v>
      </c>
    </row>
    <row r="86" spans="1:12" ht="31.5" x14ac:dyDescent="0.5">
      <c r="A86" s="313"/>
      <c r="B86" s="324"/>
      <c r="C86" s="412"/>
      <c r="D86" s="451"/>
      <c r="E86" s="451"/>
      <c r="F86" s="451"/>
      <c r="G86" s="313"/>
      <c r="H86" s="316"/>
      <c r="I86" s="401" t="s">
        <v>318</v>
      </c>
      <c r="J86" s="401"/>
      <c r="K86" s="401">
        <v>124</v>
      </c>
    </row>
    <row r="87" spans="1:12" ht="31.5" x14ac:dyDescent="0.5">
      <c r="A87" s="313"/>
      <c r="B87" s="324" t="s">
        <v>149</v>
      </c>
      <c r="C87" s="412" t="s">
        <v>150</v>
      </c>
      <c r="D87" s="451"/>
      <c r="E87" s="451"/>
      <c r="F87" s="451"/>
      <c r="G87" s="313"/>
      <c r="H87" s="318" t="s">
        <v>151</v>
      </c>
      <c r="I87" s="401" t="s">
        <v>225</v>
      </c>
      <c r="J87" s="401"/>
      <c r="K87" s="438">
        <v>2850</v>
      </c>
      <c r="L87" t="s">
        <v>319</v>
      </c>
    </row>
    <row r="88" spans="1:12" ht="31.5" x14ac:dyDescent="0.5">
      <c r="A88" s="313"/>
      <c r="B88" s="324" t="s">
        <v>152</v>
      </c>
      <c r="C88" s="412" t="s">
        <v>153</v>
      </c>
      <c r="D88" s="451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38">
        <v>2491</v>
      </c>
      <c r="L88" t="s">
        <v>319</v>
      </c>
    </row>
    <row r="89" spans="1:12" ht="31.5" x14ac:dyDescent="0.5">
      <c r="A89" s="313"/>
      <c r="B89" s="324" t="s">
        <v>155</v>
      </c>
      <c r="C89" s="412" t="s">
        <v>156</v>
      </c>
      <c r="D89" s="451"/>
      <c r="E89" s="319"/>
      <c r="F89" s="320"/>
      <c r="G89" s="321"/>
      <c r="H89" s="313" t="s">
        <v>157</v>
      </c>
      <c r="I89" s="401" t="s">
        <v>227</v>
      </c>
      <c r="J89" s="401"/>
      <c r="K89" s="401">
        <v>2592</v>
      </c>
      <c r="L89">
        <v>1505</v>
      </c>
    </row>
    <row r="90" spans="1:12" ht="31.5" x14ac:dyDescent="0.5">
      <c r="A90" s="313"/>
      <c r="B90" s="323" t="s">
        <v>158</v>
      </c>
      <c r="C90" s="412"/>
      <c r="D90" s="451"/>
      <c r="E90" s="319"/>
      <c r="F90" s="320"/>
      <c r="G90" s="313"/>
      <c r="H90" s="313"/>
      <c r="I90" s="401" t="s">
        <v>229</v>
      </c>
      <c r="J90" s="401"/>
      <c r="K90" s="438">
        <v>2450</v>
      </c>
      <c r="L90" t="s">
        <v>319</v>
      </c>
    </row>
    <row r="91" spans="1:12" ht="31.5" x14ac:dyDescent="0.5">
      <c r="A91" s="313"/>
      <c r="B91" s="324" t="s">
        <v>159</v>
      </c>
      <c r="C91" s="412" t="s">
        <v>160</v>
      </c>
      <c r="D91" s="451"/>
      <c r="E91" s="451"/>
      <c r="F91" s="451"/>
      <c r="G91" s="313"/>
      <c r="H91" s="313" t="s">
        <v>161</v>
      </c>
      <c r="I91" s="401"/>
      <c r="J91" s="401"/>
      <c r="K91" s="401"/>
    </row>
    <row r="92" spans="1:12" ht="31.5" x14ac:dyDescent="0.5">
      <c r="A92" s="313"/>
      <c r="B92" s="324" t="s">
        <v>162</v>
      </c>
      <c r="C92" s="412" t="s">
        <v>163</v>
      </c>
      <c r="D92" s="451"/>
      <c r="E92" s="451"/>
      <c r="F92" s="451"/>
      <c r="G92" s="313"/>
      <c r="H92" s="313" t="s">
        <v>164</v>
      </c>
      <c r="I92" s="401" t="s">
        <v>103</v>
      </c>
      <c r="J92" s="401"/>
      <c r="K92" s="401">
        <f>SUM(K83:K91)</f>
        <v>13215</v>
      </c>
    </row>
    <row r="93" spans="1:12" ht="31.5" x14ac:dyDescent="0.5">
      <c r="A93" s="313"/>
      <c r="B93" s="324" t="s">
        <v>165</v>
      </c>
      <c r="C93" s="412" t="s">
        <v>166</v>
      </c>
      <c r="D93" s="451"/>
      <c r="E93" s="451"/>
      <c r="F93" s="451"/>
      <c r="G93" s="313"/>
      <c r="H93" s="313" t="s">
        <v>167</v>
      </c>
      <c r="I93" s="401"/>
      <c r="J93" s="401"/>
      <c r="K93" s="401"/>
    </row>
    <row r="94" spans="1:12" ht="31.5" x14ac:dyDescent="0.5">
      <c r="A94" s="313"/>
      <c r="B94" s="324" t="s">
        <v>168</v>
      </c>
      <c r="C94" s="412" t="s">
        <v>169</v>
      </c>
      <c r="D94" s="451"/>
      <c r="E94" s="451"/>
      <c r="F94" s="451"/>
      <c r="G94" s="313"/>
      <c r="H94" s="313" t="s">
        <v>170</v>
      </c>
      <c r="I94" s="401"/>
      <c r="J94" s="401"/>
      <c r="K94" s="401"/>
    </row>
    <row r="95" spans="1:12" ht="31.5" x14ac:dyDescent="0.5">
      <c r="A95" s="313"/>
      <c r="B95" s="324"/>
      <c r="C95" s="412"/>
      <c r="D95" s="451"/>
      <c r="E95" s="451"/>
      <c r="F95" s="451"/>
      <c r="G95" s="313"/>
      <c r="H95" s="313" t="s">
        <v>171</v>
      </c>
      <c r="I95" s="401" t="s">
        <v>3</v>
      </c>
      <c r="J95" s="401"/>
      <c r="K95" s="401"/>
    </row>
    <row r="96" spans="1:12" ht="31.5" x14ac:dyDescent="0.5">
      <c r="A96" s="313"/>
      <c r="B96" s="323" t="s">
        <v>172</v>
      </c>
      <c r="C96" s="412"/>
      <c r="D96" s="451" t="s">
        <v>3</v>
      </c>
      <c r="E96" s="451"/>
      <c r="F96" s="451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51"/>
      <c r="E97" s="451"/>
      <c r="F97" s="451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51"/>
      <c r="E98" s="451"/>
      <c r="F98" s="451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51"/>
      <c r="E99" s="451"/>
      <c r="F99" s="451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51"/>
      <c r="E100" s="451"/>
      <c r="F100" s="451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51"/>
      <c r="E101" s="451"/>
      <c r="F101" s="451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/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zoomScale="60" zoomScaleNormal="60" workbookViewId="0">
      <selection activeCell="G67" sqref="G67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378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58"/>
      <c r="H2" s="458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59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60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379</v>
      </c>
      <c r="C8" s="47" t="s">
        <v>26</v>
      </c>
      <c r="D8" s="48" t="s">
        <v>27</v>
      </c>
      <c r="E8" s="49">
        <v>251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380</v>
      </c>
      <c r="C9" s="57" t="s">
        <v>29</v>
      </c>
      <c r="D9" s="48" t="s">
        <v>30</v>
      </c>
      <c r="E9" s="58"/>
      <c r="F9" s="39"/>
      <c r="G9" s="59"/>
      <c r="H9" s="457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84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349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 t="s">
        <v>364</v>
      </c>
      <c r="I13" s="449"/>
      <c r="J13" s="450"/>
      <c r="K13" s="78"/>
    </row>
    <row r="14" spans="1:11" ht="33" customHeight="1" thickBot="1" x14ac:dyDescent="0.4">
      <c r="A14" s="70" t="s">
        <v>20</v>
      </c>
      <c r="B14" s="71" t="s">
        <v>355</v>
      </c>
      <c r="C14" s="72" t="s">
        <v>26</v>
      </c>
      <c r="D14" s="73" t="s">
        <v>43</v>
      </c>
      <c r="E14" s="74">
        <v>88</v>
      </c>
      <c r="F14" s="74">
        <v>139</v>
      </c>
      <c r="G14" s="74">
        <v>88</v>
      </c>
      <c r="H14" s="75"/>
      <c r="I14" s="79"/>
      <c r="J14" s="80"/>
      <c r="K14" s="81"/>
    </row>
    <row r="15" spans="1:11" ht="33" customHeight="1" thickBot="1" x14ac:dyDescent="0.4">
      <c r="A15" s="70" t="s">
        <v>360</v>
      </c>
      <c r="B15" s="71" t="s">
        <v>353</v>
      </c>
      <c r="C15" s="72" t="s">
        <v>258</v>
      </c>
      <c r="D15" s="73" t="s">
        <v>41</v>
      </c>
      <c r="E15" s="74">
        <v>967</v>
      </c>
      <c r="F15" s="74">
        <v>3156</v>
      </c>
      <c r="G15" s="74">
        <v>1431</v>
      </c>
      <c r="H15" s="75"/>
      <c r="I15" s="83"/>
      <c r="J15" s="84"/>
      <c r="K15" s="85"/>
    </row>
    <row r="16" spans="1:11" ht="33" customHeight="1" thickBot="1" x14ac:dyDescent="0.4">
      <c r="A16" s="70"/>
      <c r="B16" s="71" t="s">
        <v>353</v>
      </c>
      <c r="C16" s="72" t="s">
        <v>29</v>
      </c>
      <c r="D16" s="73" t="s">
        <v>209</v>
      </c>
      <c r="E16" s="74"/>
      <c r="F16" s="74"/>
      <c r="G16" s="74">
        <v>45</v>
      </c>
      <c r="H16" s="75"/>
      <c r="I16" s="83"/>
      <c r="J16" s="84"/>
      <c r="K16" s="93"/>
    </row>
    <row r="17" spans="1:11" ht="33" customHeight="1" thickBot="1" x14ac:dyDescent="0.4">
      <c r="A17" s="70"/>
      <c r="B17" s="71"/>
      <c r="C17" s="72"/>
      <c r="D17" s="73"/>
      <c r="E17" s="74"/>
      <c r="F17" s="74"/>
      <c r="G17" s="74"/>
      <c r="H17" s="75"/>
      <c r="I17" s="79"/>
      <c r="J17" s="80"/>
      <c r="K17" s="95"/>
    </row>
    <row r="18" spans="1:11" ht="33" customHeight="1" thickBot="1" x14ac:dyDescent="0.4">
      <c r="A18" s="70" t="s">
        <v>360</v>
      </c>
      <c r="B18" s="71" t="s">
        <v>365</v>
      </c>
      <c r="C18" s="72" t="s">
        <v>26</v>
      </c>
      <c r="D18" s="73" t="s">
        <v>296</v>
      </c>
      <c r="E18" s="74">
        <v>711</v>
      </c>
      <c r="F18" s="74">
        <v>1309</v>
      </c>
      <c r="G18" s="74">
        <v>711</v>
      </c>
      <c r="H18" s="75"/>
      <c r="I18" s="98"/>
      <c r="J18" s="99"/>
      <c r="K18" s="100"/>
    </row>
    <row r="19" spans="1:11" ht="33" customHeight="1" thickBot="1" x14ac:dyDescent="0.4">
      <c r="A19" s="70"/>
      <c r="B19" s="71" t="s">
        <v>375</v>
      </c>
      <c r="C19" s="72" t="s">
        <v>37</v>
      </c>
      <c r="D19" s="73"/>
      <c r="E19" s="74"/>
      <c r="F19" s="74">
        <v>22</v>
      </c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 t="s">
        <v>376</v>
      </c>
      <c r="C20" s="72" t="s">
        <v>29</v>
      </c>
      <c r="D20" s="73"/>
      <c r="E20" s="74"/>
      <c r="F20" s="74">
        <v>86</v>
      </c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/>
      <c r="C29" s="72"/>
      <c r="D29" s="73"/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 t="s">
        <v>356</v>
      </c>
      <c r="C31" s="72" t="s">
        <v>26</v>
      </c>
      <c r="D31" s="73" t="s">
        <v>339</v>
      </c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 t="s">
        <v>351</v>
      </c>
      <c r="C32" s="72" t="s">
        <v>352</v>
      </c>
      <c r="D32" s="73" t="s">
        <v>339</v>
      </c>
      <c r="E32" s="74"/>
      <c r="F32" s="74">
        <v>100</v>
      </c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 t="s">
        <v>381</v>
      </c>
      <c r="C33" s="72" t="s">
        <v>26</v>
      </c>
      <c r="D33" s="73" t="s">
        <v>43</v>
      </c>
      <c r="E33" s="74"/>
      <c r="F33" s="74">
        <v>240</v>
      </c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2101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2101</v>
      </c>
      <c r="F35" s="139">
        <f>SUM(F8:F34)+I25</f>
        <v>5052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1766</v>
      </c>
      <c r="F36" s="149">
        <f>E36+F39+F44+F47+F48+F49++F50</f>
        <v>2125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377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335</v>
      </c>
      <c r="G39" s="171" t="s">
        <v>106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200</v>
      </c>
      <c r="D40" s="177">
        <f>900-C40</f>
        <v>700</v>
      </c>
      <c r="E40" s="178" t="s">
        <v>77</v>
      </c>
      <c r="F40" s="74">
        <v>1766</v>
      </c>
      <c r="G40" s="171" t="s">
        <v>78</v>
      </c>
      <c r="H40" s="172" t="s">
        <v>359</v>
      </c>
      <c r="I40" s="173" t="s">
        <v>357</v>
      </c>
      <c r="J40" s="174">
        <v>60</v>
      </c>
      <c r="K40" s="175" t="s">
        <v>346</v>
      </c>
    </row>
    <row r="41" spans="1:19" ht="25.5" customHeight="1" thickBot="1" x14ac:dyDescent="0.45">
      <c r="A41" s="531" t="s">
        <v>79</v>
      </c>
      <c r="B41" s="532"/>
      <c r="C41" s="176">
        <v>700</v>
      </c>
      <c r="D41" s="177">
        <f>3000-C41</f>
        <v>2300</v>
      </c>
      <c r="E41" s="179" t="s">
        <v>306</v>
      </c>
      <c r="F41" s="74"/>
      <c r="G41" s="171" t="s">
        <v>80</v>
      </c>
      <c r="H41" s="431" t="s">
        <v>289</v>
      </c>
      <c r="I41" s="173" t="s">
        <v>358</v>
      </c>
      <c r="J41" s="174">
        <v>716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10655</v>
      </c>
      <c r="D42" s="183">
        <f>15100-C42</f>
        <v>4445</v>
      </c>
      <c r="E42" s="184" t="s">
        <v>82</v>
      </c>
      <c r="F42" s="185"/>
      <c r="G42" s="171" t="s">
        <v>80</v>
      </c>
      <c r="H42" s="172" t="s">
        <v>290</v>
      </c>
      <c r="I42" s="173">
        <v>1</v>
      </c>
      <c r="J42" s="174">
        <v>60</v>
      </c>
      <c r="K42" s="175">
        <v>44641</v>
      </c>
    </row>
    <row r="43" spans="1:19" ht="25.5" customHeight="1" thickBot="1" x14ac:dyDescent="0.5">
      <c r="A43" s="515" t="s">
        <v>83</v>
      </c>
      <c r="B43" s="516"/>
      <c r="C43" s="182">
        <v>6625</v>
      </c>
      <c r="D43" s="183">
        <f>10800-C43</f>
        <v>4175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4650</v>
      </c>
      <c r="D44" s="183">
        <f>6200-C44</f>
        <v>1550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116</v>
      </c>
      <c r="D45" s="183"/>
      <c r="E45" s="197" t="s">
        <v>88</v>
      </c>
      <c r="F45" s="198">
        <f>SUM(F39:F44)</f>
        <v>2101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504</v>
      </c>
      <c r="D46" s="200">
        <f>1600-C46</f>
        <v>1096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382</v>
      </c>
      <c r="B47" s="544"/>
      <c r="C47" s="204"/>
      <c r="D47" s="205"/>
      <c r="E47" s="206" t="s">
        <v>96</v>
      </c>
      <c r="F47" s="207"/>
      <c r="G47" s="208" t="s">
        <v>327</v>
      </c>
      <c r="H47" s="215" t="s">
        <v>370</v>
      </c>
      <c r="I47" s="173" t="s">
        <v>369</v>
      </c>
      <c r="J47" s="174">
        <v>24</v>
      </c>
      <c r="K47" s="181">
        <v>44637</v>
      </c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10170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21930</v>
      </c>
      <c r="D49" s="205"/>
      <c r="E49" s="206" t="s">
        <v>101</v>
      </c>
      <c r="F49" s="216">
        <v>24</v>
      </c>
      <c r="G49" s="171" t="s">
        <v>102</v>
      </c>
      <c r="H49" s="215" t="s">
        <v>370</v>
      </c>
      <c r="I49" s="173" t="s">
        <v>369</v>
      </c>
      <c r="J49" s="174">
        <v>91</v>
      </c>
      <c r="K49" s="181">
        <v>44638</v>
      </c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22830</v>
      </c>
      <c r="D50" s="220">
        <f>D40+D41+D42+D43+D44</f>
        <v>13170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336</v>
      </c>
      <c r="D52" s="232" t="s">
        <v>371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24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13012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4424</v>
      </c>
      <c r="J57" s="267"/>
      <c r="K57" s="268">
        <f>SUM(I57:I60)</f>
        <v>12658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7154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222</v>
      </c>
      <c r="J59" s="280">
        <f>I60+I58</f>
        <v>8012</v>
      </c>
      <c r="K59" s="281">
        <f>J59+I59</f>
        <v>8234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858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108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246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8342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2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2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2" ht="31.5" x14ac:dyDescent="0.5">
      <c r="A83" s="313"/>
      <c r="B83" s="313"/>
      <c r="C83" s="456" t="s">
        <v>140</v>
      </c>
      <c r="D83" s="456" t="s">
        <v>141</v>
      </c>
      <c r="E83" s="456" t="s">
        <v>142</v>
      </c>
      <c r="F83" s="315" t="s">
        <v>143</v>
      </c>
      <c r="G83" s="456"/>
      <c r="H83" s="316" t="s">
        <v>144</v>
      </c>
      <c r="I83" s="401" t="s">
        <v>218</v>
      </c>
      <c r="J83" s="401"/>
      <c r="K83" s="401">
        <v>1204</v>
      </c>
    </row>
    <row r="84" spans="1:12" ht="31.5" x14ac:dyDescent="0.5">
      <c r="A84" s="313"/>
      <c r="B84" s="456" t="s">
        <v>145</v>
      </c>
      <c r="C84" s="313"/>
      <c r="D84" s="313"/>
      <c r="E84" s="313"/>
      <c r="F84" s="313"/>
      <c r="G84" s="313"/>
      <c r="H84" s="316" t="s">
        <v>148</v>
      </c>
      <c r="I84" s="401" t="s">
        <v>223</v>
      </c>
      <c r="J84" s="401"/>
      <c r="K84" s="401">
        <v>304</v>
      </c>
    </row>
    <row r="85" spans="1:12" ht="31.5" x14ac:dyDescent="0.5">
      <c r="A85" s="313"/>
      <c r="B85" s="324" t="s">
        <v>146</v>
      </c>
      <c r="C85" s="412" t="s">
        <v>147</v>
      </c>
      <c r="D85" s="456"/>
      <c r="E85" s="456"/>
      <c r="F85" s="456"/>
      <c r="G85" s="313"/>
      <c r="H85" s="316"/>
      <c r="I85" s="401" t="s">
        <v>224</v>
      </c>
      <c r="J85" s="401"/>
      <c r="K85" s="438">
        <v>1200</v>
      </c>
      <c r="L85" t="s">
        <v>319</v>
      </c>
    </row>
    <row r="86" spans="1:12" ht="31.5" x14ac:dyDescent="0.5">
      <c r="A86" s="313"/>
      <c r="B86" s="324"/>
      <c r="C86" s="412"/>
      <c r="D86" s="456"/>
      <c r="E86" s="456"/>
      <c r="F86" s="456"/>
      <c r="G86" s="313"/>
      <c r="H86" s="316"/>
      <c r="I86" s="401" t="s">
        <v>318</v>
      </c>
      <c r="J86" s="401"/>
      <c r="K86" s="401">
        <v>124</v>
      </c>
    </row>
    <row r="87" spans="1:12" ht="31.5" x14ac:dyDescent="0.5">
      <c r="A87" s="313"/>
      <c r="B87" s="324" t="s">
        <v>149</v>
      </c>
      <c r="C87" s="412" t="s">
        <v>150</v>
      </c>
      <c r="D87" s="456"/>
      <c r="E87" s="456"/>
      <c r="F87" s="456"/>
      <c r="G87" s="313"/>
      <c r="H87" s="318" t="s">
        <v>151</v>
      </c>
      <c r="I87" s="401" t="s">
        <v>225</v>
      </c>
      <c r="J87" s="401"/>
      <c r="K87" s="438">
        <v>2850</v>
      </c>
      <c r="L87" t="s">
        <v>319</v>
      </c>
    </row>
    <row r="88" spans="1:12" ht="31.5" x14ac:dyDescent="0.5">
      <c r="A88" s="313"/>
      <c r="B88" s="324" t="s">
        <v>152</v>
      </c>
      <c r="C88" s="412" t="s">
        <v>153</v>
      </c>
      <c r="D88" s="456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38">
        <v>2491</v>
      </c>
      <c r="L88" t="s">
        <v>319</v>
      </c>
    </row>
    <row r="89" spans="1:12" ht="31.5" x14ac:dyDescent="0.5">
      <c r="A89" s="313"/>
      <c r="B89" s="324" t="s">
        <v>155</v>
      </c>
      <c r="C89" s="412" t="s">
        <v>156</v>
      </c>
      <c r="D89" s="456"/>
      <c r="E89" s="319"/>
      <c r="F89" s="320"/>
      <c r="G89" s="321"/>
      <c r="H89" s="313" t="s">
        <v>157</v>
      </c>
      <c r="I89" s="401" t="s">
        <v>227</v>
      </c>
      <c r="J89" s="401"/>
      <c r="K89" s="401">
        <v>2592</v>
      </c>
      <c r="L89">
        <v>1505</v>
      </c>
    </row>
    <row r="90" spans="1:12" ht="31.5" x14ac:dyDescent="0.5">
      <c r="A90" s="313"/>
      <c r="B90" s="323" t="s">
        <v>158</v>
      </c>
      <c r="C90" s="412"/>
      <c r="D90" s="456"/>
      <c r="E90" s="319"/>
      <c r="F90" s="320"/>
      <c r="G90" s="313"/>
      <c r="H90" s="313"/>
      <c r="I90" s="401" t="s">
        <v>229</v>
      </c>
      <c r="J90" s="401"/>
      <c r="K90" s="438">
        <v>2450</v>
      </c>
      <c r="L90" t="s">
        <v>319</v>
      </c>
    </row>
    <row r="91" spans="1:12" ht="31.5" x14ac:dyDescent="0.5">
      <c r="A91" s="313"/>
      <c r="B91" s="324" t="s">
        <v>159</v>
      </c>
      <c r="C91" s="412" t="s">
        <v>160</v>
      </c>
      <c r="D91" s="456"/>
      <c r="E91" s="456"/>
      <c r="F91" s="456"/>
      <c r="G91" s="313"/>
      <c r="H91" s="313" t="s">
        <v>161</v>
      </c>
      <c r="I91" s="401"/>
      <c r="J91" s="401"/>
      <c r="K91" s="401"/>
    </row>
    <row r="92" spans="1:12" ht="31.5" x14ac:dyDescent="0.5">
      <c r="A92" s="313"/>
      <c r="B92" s="324" t="s">
        <v>162</v>
      </c>
      <c r="C92" s="412" t="s">
        <v>163</v>
      </c>
      <c r="D92" s="456"/>
      <c r="E92" s="456"/>
      <c r="F92" s="456"/>
      <c r="G92" s="313"/>
      <c r="H92" s="313" t="s">
        <v>164</v>
      </c>
      <c r="I92" s="401" t="s">
        <v>103</v>
      </c>
      <c r="J92" s="401"/>
      <c r="K92" s="401">
        <f>SUM(K83:K91)</f>
        <v>13215</v>
      </c>
    </row>
    <row r="93" spans="1:12" ht="31.5" x14ac:dyDescent="0.5">
      <c r="A93" s="313"/>
      <c r="B93" s="324" t="s">
        <v>165</v>
      </c>
      <c r="C93" s="412" t="s">
        <v>166</v>
      </c>
      <c r="D93" s="456"/>
      <c r="E93" s="456"/>
      <c r="F93" s="456"/>
      <c r="G93" s="313"/>
      <c r="H93" s="313" t="s">
        <v>167</v>
      </c>
      <c r="I93" s="401"/>
      <c r="J93" s="401"/>
      <c r="K93" s="401"/>
    </row>
    <row r="94" spans="1:12" ht="31.5" x14ac:dyDescent="0.5">
      <c r="A94" s="313"/>
      <c r="B94" s="324" t="s">
        <v>168</v>
      </c>
      <c r="C94" s="412" t="s">
        <v>169</v>
      </c>
      <c r="D94" s="456"/>
      <c r="E94" s="456"/>
      <c r="F94" s="456"/>
      <c r="G94" s="313"/>
      <c r="H94" s="313" t="s">
        <v>170</v>
      </c>
      <c r="I94" s="401"/>
      <c r="J94" s="401"/>
      <c r="K94" s="401"/>
    </row>
    <row r="95" spans="1:12" ht="31.5" x14ac:dyDescent="0.5">
      <c r="A95" s="313"/>
      <c r="B95" s="324"/>
      <c r="C95" s="412"/>
      <c r="D95" s="456"/>
      <c r="E95" s="456"/>
      <c r="F95" s="456"/>
      <c r="G95" s="313"/>
      <c r="H95" s="313" t="s">
        <v>171</v>
      </c>
      <c r="I95" s="401" t="s">
        <v>3</v>
      </c>
      <c r="J95" s="401"/>
      <c r="K95" s="401"/>
    </row>
    <row r="96" spans="1:12" ht="31.5" x14ac:dyDescent="0.5">
      <c r="A96" s="313"/>
      <c r="B96" s="323" t="s">
        <v>172</v>
      </c>
      <c r="C96" s="412"/>
      <c r="D96" s="456" t="s">
        <v>3</v>
      </c>
      <c r="E96" s="456"/>
      <c r="F96" s="456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56"/>
      <c r="E97" s="456"/>
      <c r="F97" s="456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56"/>
      <c r="E98" s="456"/>
      <c r="F98" s="456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56"/>
      <c r="E99" s="456"/>
      <c r="F99" s="456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56"/>
      <c r="E100" s="456"/>
      <c r="F100" s="456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56"/>
      <c r="E101" s="456"/>
      <c r="F101" s="456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/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A7" zoomScale="60" zoomScaleNormal="60" workbookViewId="0">
      <selection activeCell="H20" sqref="H20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383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63"/>
      <c r="H2" s="463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64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65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384</v>
      </c>
      <c r="C8" s="47" t="s">
        <v>26</v>
      </c>
      <c r="D8" s="48" t="s">
        <v>27</v>
      </c>
      <c r="E8" s="49">
        <v>428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380</v>
      </c>
      <c r="C9" s="57" t="s">
        <v>29</v>
      </c>
      <c r="D9" s="48" t="s">
        <v>30</v>
      </c>
      <c r="E9" s="58"/>
      <c r="F9" s="39"/>
      <c r="G9" s="59"/>
      <c r="H9" s="462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246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385</v>
      </c>
      <c r="C11" s="57" t="s">
        <v>34</v>
      </c>
      <c r="D11" s="48" t="s">
        <v>35</v>
      </c>
      <c r="E11" s="58">
        <v>104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 t="s">
        <v>20</v>
      </c>
      <c r="B13" s="71" t="s">
        <v>387</v>
      </c>
      <c r="C13" s="72" t="s">
        <v>26</v>
      </c>
      <c r="D13" s="73" t="s">
        <v>43</v>
      </c>
      <c r="E13" s="74">
        <v>187</v>
      </c>
      <c r="F13" s="74">
        <v>147</v>
      </c>
      <c r="G13" s="74">
        <v>187</v>
      </c>
      <c r="H13" s="75"/>
      <c r="I13" s="449"/>
      <c r="J13" s="450"/>
      <c r="K13" s="78"/>
    </row>
    <row r="14" spans="1:11" ht="33" customHeight="1" thickBot="1" x14ac:dyDescent="0.4">
      <c r="A14" s="70"/>
      <c r="B14" s="71" t="s">
        <v>355</v>
      </c>
      <c r="C14" s="72" t="s">
        <v>26</v>
      </c>
      <c r="D14" s="73" t="s">
        <v>43</v>
      </c>
      <c r="E14" s="74">
        <v>139</v>
      </c>
      <c r="F14" s="74"/>
      <c r="G14" s="74">
        <v>227</v>
      </c>
      <c r="H14" s="75" t="s">
        <v>386</v>
      </c>
      <c r="I14" s="79"/>
      <c r="J14" s="80"/>
      <c r="K14" s="81"/>
    </row>
    <row r="15" spans="1:11" ht="33" customHeight="1" thickBot="1" x14ac:dyDescent="0.4">
      <c r="A15" s="70" t="s">
        <v>360</v>
      </c>
      <c r="B15" s="71" t="s">
        <v>353</v>
      </c>
      <c r="C15" s="72" t="s">
        <v>258</v>
      </c>
      <c r="D15" s="73" t="s">
        <v>41</v>
      </c>
      <c r="E15" s="74">
        <v>2298</v>
      </c>
      <c r="F15" s="74">
        <v>858</v>
      </c>
      <c r="G15" s="74">
        <v>3729</v>
      </c>
      <c r="H15" s="75"/>
      <c r="I15" s="83"/>
      <c r="J15" s="84"/>
      <c r="K15" s="85"/>
    </row>
    <row r="16" spans="1:11" ht="33" customHeight="1" thickBot="1" x14ac:dyDescent="0.4">
      <c r="A16" s="70"/>
      <c r="B16" s="71" t="s">
        <v>353</v>
      </c>
      <c r="C16" s="72" t="s">
        <v>29</v>
      </c>
      <c r="D16" s="73" t="s">
        <v>209</v>
      </c>
      <c r="E16" s="74"/>
      <c r="F16" s="74"/>
      <c r="G16" s="74">
        <v>45</v>
      </c>
      <c r="H16" s="75"/>
      <c r="I16" s="83"/>
      <c r="J16" s="84"/>
      <c r="K16" s="93"/>
    </row>
    <row r="17" spans="1:11" ht="33" customHeight="1" thickBot="1" x14ac:dyDescent="0.4">
      <c r="A17" s="432" t="s">
        <v>20</v>
      </c>
      <c r="B17" s="87" t="s">
        <v>376</v>
      </c>
      <c r="C17" s="88" t="s">
        <v>26</v>
      </c>
      <c r="D17" s="89" t="s">
        <v>398</v>
      </c>
      <c r="E17" s="90"/>
      <c r="F17" s="90"/>
      <c r="G17" s="90"/>
      <c r="H17" s="104"/>
      <c r="I17" s="79"/>
      <c r="J17" s="80"/>
      <c r="K17" s="472"/>
    </row>
    <row r="18" spans="1:11" ht="33" customHeight="1" thickBot="1" x14ac:dyDescent="0.4">
      <c r="A18" s="70"/>
      <c r="B18" s="71" t="s">
        <v>365</v>
      </c>
      <c r="C18" s="72" t="s">
        <v>26</v>
      </c>
      <c r="D18" s="73" t="s">
        <v>296</v>
      </c>
      <c r="E18" s="74">
        <v>1331</v>
      </c>
      <c r="F18" s="74">
        <v>22</v>
      </c>
      <c r="G18" s="74">
        <v>2042</v>
      </c>
      <c r="H18" s="75"/>
      <c r="I18" s="98"/>
      <c r="J18" s="99"/>
      <c r="K18" s="100"/>
    </row>
    <row r="19" spans="1:11" ht="33" customHeight="1" thickBot="1" x14ac:dyDescent="0.4">
      <c r="A19" s="70"/>
      <c r="B19" s="71" t="s">
        <v>375</v>
      </c>
      <c r="C19" s="72" t="s">
        <v>37</v>
      </c>
      <c r="D19" s="73"/>
      <c r="E19" s="74">
        <v>22</v>
      </c>
      <c r="F19" s="74"/>
      <c r="G19" s="74">
        <v>22</v>
      </c>
      <c r="H19" s="75"/>
      <c r="I19" s="98"/>
      <c r="J19" s="99"/>
      <c r="K19" s="101"/>
    </row>
    <row r="20" spans="1:11" ht="33" customHeight="1" thickBot="1" x14ac:dyDescent="0.4">
      <c r="A20" s="70"/>
      <c r="B20" s="71" t="s">
        <v>376</v>
      </c>
      <c r="C20" s="72" t="s">
        <v>29</v>
      </c>
      <c r="D20" s="73"/>
      <c r="E20" s="74">
        <v>86</v>
      </c>
      <c r="F20" s="74"/>
      <c r="G20" s="74">
        <v>86</v>
      </c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 t="s">
        <v>20</v>
      </c>
      <c r="B22" s="71" t="s">
        <v>388</v>
      </c>
      <c r="C22" s="72" t="s">
        <v>26</v>
      </c>
      <c r="D22" s="73" t="s">
        <v>339</v>
      </c>
      <c r="E22" s="74"/>
      <c r="F22" s="74">
        <v>60</v>
      </c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 t="s">
        <v>388</v>
      </c>
      <c r="C23" s="72" t="s">
        <v>29</v>
      </c>
      <c r="D23" s="73" t="s">
        <v>339</v>
      </c>
      <c r="E23" s="74"/>
      <c r="F23" s="74">
        <v>40</v>
      </c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 t="s">
        <v>395</v>
      </c>
      <c r="C27" s="72" t="s">
        <v>26</v>
      </c>
      <c r="D27" s="73" t="s">
        <v>396</v>
      </c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/>
      <c r="C29" s="72"/>
      <c r="D29" s="73"/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 t="s">
        <v>356</v>
      </c>
      <c r="C31" s="72" t="s">
        <v>26</v>
      </c>
      <c r="D31" s="73" t="s">
        <v>339</v>
      </c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4841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4841</v>
      </c>
      <c r="F35" s="139">
        <f>SUM(F8:F34)+I25</f>
        <v>1127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4063</v>
      </c>
      <c r="F36" s="149">
        <f>E36+F39+F44+F47+F48+F49++F50</f>
        <v>5009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397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674</v>
      </c>
      <c r="G39" s="171" t="s">
        <v>75</v>
      </c>
      <c r="H39" s="172" t="s">
        <v>389</v>
      </c>
      <c r="I39" s="173" t="s">
        <v>390</v>
      </c>
      <c r="J39" s="174">
        <v>168</v>
      </c>
      <c r="K39" s="175">
        <v>44639</v>
      </c>
    </row>
    <row r="40" spans="1:19" ht="25.5" customHeight="1" thickBot="1" x14ac:dyDescent="0.45">
      <c r="A40" s="531" t="s">
        <v>76</v>
      </c>
      <c r="B40" s="532"/>
      <c r="C40" s="176">
        <v>180</v>
      </c>
      <c r="D40" s="177">
        <f>900-C40</f>
        <v>720</v>
      </c>
      <c r="E40" s="178" t="s">
        <v>77</v>
      </c>
      <c r="F40" s="74">
        <v>4063</v>
      </c>
      <c r="G40" s="171" t="s">
        <v>78</v>
      </c>
      <c r="H40" s="172" t="s">
        <v>391</v>
      </c>
      <c r="I40" s="173" t="s">
        <v>392</v>
      </c>
      <c r="J40" s="174">
        <v>120</v>
      </c>
      <c r="K40" s="175">
        <v>44641</v>
      </c>
    </row>
    <row r="41" spans="1:19" ht="25.5" customHeight="1" thickBot="1" x14ac:dyDescent="0.45">
      <c r="A41" s="531" t="s">
        <v>79</v>
      </c>
      <c r="B41" s="532"/>
      <c r="C41" s="176">
        <v>1000</v>
      </c>
      <c r="D41" s="177">
        <f>3000-C41</f>
        <v>2000</v>
      </c>
      <c r="E41" s="179" t="s">
        <v>306</v>
      </c>
      <c r="F41" s="74"/>
      <c r="G41" s="171" t="s">
        <v>80</v>
      </c>
      <c r="H41" s="431" t="s">
        <v>289</v>
      </c>
      <c r="I41" s="173" t="s">
        <v>358</v>
      </c>
      <c r="J41" s="174">
        <v>716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12730</v>
      </c>
      <c r="D42" s="183">
        <f>15100-C42</f>
        <v>2370</v>
      </c>
      <c r="E42" s="184" t="s">
        <v>82</v>
      </c>
      <c r="F42" s="185"/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7600</v>
      </c>
      <c r="D43" s="183">
        <f>10800-C43</f>
        <v>3200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4655</v>
      </c>
      <c r="D44" s="183">
        <f>6200-C44</f>
        <v>1545</v>
      </c>
      <c r="E44" s="193" t="s">
        <v>86</v>
      </c>
      <c r="F44" s="194">
        <v>104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138</v>
      </c>
      <c r="D45" s="183"/>
      <c r="E45" s="197" t="s">
        <v>88</v>
      </c>
      <c r="F45" s="198">
        <f>SUM(F39:F44)</f>
        <v>4841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590</v>
      </c>
      <c r="D46" s="200">
        <f>1600-C46</f>
        <v>1010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382</v>
      </c>
      <c r="B47" s="544"/>
      <c r="C47" s="204"/>
      <c r="D47" s="205"/>
      <c r="E47" s="206" t="s">
        <v>96</v>
      </c>
      <c r="F47" s="207">
        <v>168</v>
      </c>
      <c r="G47" s="208" t="s">
        <v>327</v>
      </c>
      <c r="H47" s="215"/>
      <c r="I47" s="173"/>
      <c r="J47" s="174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7115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24985</v>
      </c>
      <c r="D49" s="205"/>
      <c r="E49" s="206" t="s">
        <v>101</v>
      </c>
      <c r="F49" s="216"/>
      <c r="G49" s="171" t="s">
        <v>102</v>
      </c>
      <c r="H49" s="215" t="s">
        <v>370</v>
      </c>
      <c r="I49" s="173" t="s">
        <v>369</v>
      </c>
      <c r="J49" s="174">
        <v>91</v>
      </c>
      <c r="K49" s="181">
        <v>44638</v>
      </c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26165</v>
      </c>
      <c r="D50" s="220">
        <f>D40+D41+D42+D43+D44</f>
        <v>9835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 t="s">
        <v>393</v>
      </c>
      <c r="C52" s="231" t="s">
        <v>394</v>
      </c>
      <c r="D52" s="232" t="s">
        <v>371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168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17921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5098</v>
      </c>
      <c r="J57" s="267"/>
      <c r="K57" s="268">
        <f>SUM(I57:I60)</f>
        <v>17395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11217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222</v>
      </c>
      <c r="J59" s="280">
        <f>I60+I58</f>
        <v>12075</v>
      </c>
      <c r="K59" s="281">
        <f>J59+I59</f>
        <v>12297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858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176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350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12473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61" t="s">
        <v>140</v>
      </c>
      <c r="D83" s="461" t="s">
        <v>141</v>
      </c>
      <c r="E83" s="461" t="s">
        <v>142</v>
      </c>
      <c r="F83" s="315" t="s">
        <v>143</v>
      </c>
      <c r="G83" s="461"/>
      <c r="H83" s="316" t="s">
        <v>144</v>
      </c>
      <c r="I83" s="401" t="s">
        <v>218</v>
      </c>
      <c r="J83" s="401"/>
      <c r="K83" s="401">
        <v>265</v>
      </c>
    </row>
    <row r="84" spans="1:11" ht="31.5" x14ac:dyDescent="0.5">
      <c r="A84" s="313"/>
      <c r="B84" s="461" t="s">
        <v>145</v>
      </c>
      <c r="C84" s="313"/>
      <c r="D84" s="313"/>
      <c r="E84" s="313"/>
      <c r="F84" s="313"/>
      <c r="G84" s="313"/>
      <c r="H84" s="316" t="s">
        <v>148</v>
      </c>
      <c r="I84" s="401"/>
      <c r="J84" s="401"/>
      <c r="K84" s="401"/>
    </row>
    <row r="85" spans="1:11" ht="31.5" x14ac:dyDescent="0.5">
      <c r="A85" s="313"/>
      <c r="B85" s="324" t="s">
        <v>146</v>
      </c>
      <c r="C85" s="412" t="s">
        <v>147</v>
      </c>
      <c r="D85" s="461"/>
      <c r="E85" s="461"/>
      <c r="F85" s="461"/>
      <c r="G85" s="313"/>
      <c r="H85" s="316"/>
      <c r="I85" s="401"/>
      <c r="J85" s="401"/>
      <c r="K85" s="438"/>
    </row>
    <row r="86" spans="1:11" ht="31.5" x14ac:dyDescent="0.5">
      <c r="A86" s="313"/>
      <c r="B86" s="324"/>
      <c r="C86" s="412"/>
      <c r="D86" s="461"/>
      <c r="E86" s="461"/>
      <c r="F86" s="461"/>
      <c r="G86" s="313"/>
      <c r="H86" s="316"/>
      <c r="I86" s="401"/>
      <c r="J86" s="401"/>
      <c r="K86" s="401"/>
    </row>
    <row r="87" spans="1:11" ht="31.5" x14ac:dyDescent="0.5">
      <c r="A87" s="313"/>
      <c r="B87" s="324" t="s">
        <v>149</v>
      </c>
      <c r="C87" s="412" t="s">
        <v>150</v>
      </c>
      <c r="D87" s="461"/>
      <c r="E87" s="461"/>
      <c r="F87" s="461"/>
      <c r="G87" s="313"/>
      <c r="H87" s="318" t="s">
        <v>151</v>
      </c>
      <c r="I87" s="401"/>
      <c r="J87" s="401"/>
      <c r="K87" s="438"/>
    </row>
    <row r="88" spans="1:11" ht="31.5" x14ac:dyDescent="0.5">
      <c r="A88" s="313"/>
      <c r="B88" s="324" t="s">
        <v>152</v>
      </c>
      <c r="C88" s="412" t="s">
        <v>153</v>
      </c>
      <c r="D88" s="461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66">
        <v>154</v>
      </c>
    </row>
    <row r="89" spans="1:11" ht="31.5" x14ac:dyDescent="0.5">
      <c r="A89" s="313"/>
      <c r="B89" s="324" t="s">
        <v>155</v>
      </c>
      <c r="C89" s="412" t="s">
        <v>156</v>
      </c>
      <c r="D89" s="461"/>
      <c r="E89" s="319"/>
      <c r="F89" s="320"/>
      <c r="G89" s="321"/>
      <c r="H89" s="313" t="s">
        <v>157</v>
      </c>
      <c r="I89" s="401"/>
      <c r="J89" s="401"/>
      <c r="K89" s="401"/>
    </row>
    <row r="90" spans="1:11" ht="31.5" x14ac:dyDescent="0.5">
      <c r="A90" s="313"/>
      <c r="B90" s="323" t="s">
        <v>158</v>
      </c>
      <c r="C90" s="412"/>
      <c r="D90" s="461"/>
      <c r="E90" s="319"/>
      <c r="F90" s="320"/>
      <c r="G90" s="313"/>
      <c r="H90" s="313"/>
      <c r="I90" s="401" t="s">
        <v>229</v>
      </c>
      <c r="J90" s="401"/>
      <c r="K90" s="466">
        <v>149</v>
      </c>
    </row>
    <row r="91" spans="1:11" ht="31.5" x14ac:dyDescent="0.5">
      <c r="A91" s="313"/>
      <c r="B91" s="324" t="s">
        <v>159</v>
      </c>
      <c r="C91" s="412" t="s">
        <v>160</v>
      </c>
      <c r="D91" s="461"/>
      <c r="E91" s="461"/>
      <c r="F91" s="461"/>
      <c r="G91" s="313"/>
      <c r="H91" s="313" t="s">
        <v>161</v>
      </c>
      <c r="I91" s="401"/>
      <c r="J91" s="401"/>
      <c r="K91" s="401"/>
    </row>
    <row r="92" spans="1:11" ht="31.5" x14ac:dyDescent="0.5">
      <c r="A92" s="313"/>
      <c r="B92" s="324" t="s">
        <v>162</v>
      </c>
      <c r="C92" s="412" t="s">
        <v>163</v>
      </c>
      <c r="D92" s="461"/>
      <c r="E92" s="461"/>
      <c r="F92" s="461"/>
      <c r="G92" s="313"/>
      <c r="H92" s="313" t="s">
        <v>164</v>
      </c>
      <c r="I92" s="401" t="s">
        <v>103</v>
      </c>
      <c r="J92" s="401"/>
      <c r="K92" s="401">
        <f>SUM(K83:K91)</f>
        <v>568</v>
      </c>
    </row>
    <row r="93" spans="1:11" ht="31.5" x14ac:dyDescent="0.5">
      <c r="A93" s="313"/>
      <c r="B93" s="324" t="s">
        <v>165</v>
      </c>
      <c r="C93" s="412" t="s">
        <v>166</v>
      </c>
      <c r="D93" s="461"/>
      <c r="E93" s="461"/>
      <c r="F93" s="461"/>
      <c r="G93" s="313"/>
      <c r="H93" s="313" t="s">
        <v>167</v>
      </c>
      <c r="I93" s="401"/>
      <c r="J93" s="401"/>
      <c r="K93" s="401"/>
    </row>
    <row r="94" spans="1:11" ht="31.5" x14ac:dyDescent="0.5">
      <c r="A94" s="313"/>
      <c r="B94" s="324" t="s">
        <v>168</v>
      </c>
      <c r="C94" s="412" t="s">
        <v>169</v>
      </c>
      <c r="D94" s="461"/>
      <c r="E94" s="461"/>
      <c r="F94" s="461"/>
      <c r="G94" s="313"/>
      <c r="H94" s="313" t="s">
        <v>170</v>
      </c>
      <c r="I94" s="401"/>
      <c r="J94" s="401"/>
      <c r="K94" s="401"/>
    </row>
    <row r="95" spans="1:11" ht="31.5" x14ac:dyDescent="0.5">
      <c r="A95" s="313"/>
      <c r="B95" s="324"/>
      <c r="C95" s="412"/>
      <c r="D95" s="461"/>
      <c r="E95" s="461"/>
      <c r="F95" s="461"/>
      <c r="G95" s="313"/>
      <c r="H95" s="313" t="s">
        <v>171</v>
      </c>
      <c r="I95" s="401" t="s">
        <v>3</v>
      </c>
      <c r="J95" s="401"/>
      <c r="K95" s="401"/>
    </row>
    <row r="96" spans="1:11" ht="31.5" x14ac:dyDescent="0.5">
      <c r="A96" s="313"/>
      <c r="B96" s="323" t="s">
        <v>172</v>
      </c>
      <c r="C96" s="412"/>
      <c r="D96" s="461" t="s">
        <v>3</v>
      </c>
      <c r="E96" s="461"/>
      <c r="F96" s="461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61"/>
      <c r="E97" s="461"/>
      <c r="F97" s="461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61"/>
      <c r="E98" s="461"/>
      <c r="F98" s="461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61"/>
      <c r="E99" s="461"/>
      <c r="F99" s="461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61"/>
      <c r="E100" s="461"/>
      <c r="F100" s="461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61"/>
      <c r="E101" s="461"/>
      <c r="F101" s="461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/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zoomScale="60" zoomScaleNormal="60" workbookViewId="0">
      <selection activeCell="H33" sqref="H33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399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67"/>
      <c r="H2" s="467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68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69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404</v>
      </c>
      <c r="C8" s="47" t="s">
        <v>26</v>
      </c>
      <c r="D8" s="48" t="s">
        <v>27</v>
      </c>
      <c r="E8" s="49">
        <v>356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403</v>
      </c>
      <c r="C9" s="57" t="s">
        <v>29</v>
      </c>
      <c r="D9" s="48" t="s">
        <v>30</v>
      </c>
      <c r="E9" s="58">
        <v>82</v>
      </c>
      <c r="F9" s="39"/>
      <c r="G9" s="59"/>
      <c r="H9" s="471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175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250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 t="s">
        <v>387</v>
      </c>
      <c r="C13" s="72" t="s">
        <v>26</v>
      </c>
      <c r="D13" s="73" t="s">
        <v>43</v>
      </c>
      <c r="E13" s="74">
        <v>147</v>
      </c>
      <c r="F13" s="74"/>
      <c r="G13" s="74">
        <v>334</v>
      </c>
      <c r="H13" s="75" t="s">
        <v>401</v>
      </c>
      <c r="I13" s="449"/>
      <c r="J13" s="450"/>
      <c r="K13" s="78"/>
    </row>
    <row r="14" spans="1:11" ht="33" customHeight="1" thickBot="1" x14ac:dyDescent="0.4">
      <c r="A14" s="70"/>
      <c r="B14" s="87" t="s">
        <v>408</v>
      </c>
      <c r="C14" s="88" t="s">
        <v>26</v>
      </c>
      <c r="D14" s="89" t="s">
        <v>47</v>
      </c>
      <c r="E14" s="90"/>
      <c r="F14" s="90">
        <v>1500</v>
      </c>
      <c r="G14" s="90"/>
      <c r="H14" s="104"/>
      <c r="I14" s="79"/>
      <c r="J14" s="80"/>
      <c r="K14" s="473"/>
    </row>
    <row r="15" spans="1:11" ht="33" customHeight="1" thickBot="1" x14ac:dyDescent="0.4">
      <c r="A15" s="70" t="s">
        <v>402</v>
      </c>
      <c r="B15" s="71" t="s">
        <v>353</v>
      </c>
      <c r="C15" s="72" t="s">
        <v>258</v>
      </c>
      <c r="D15" s="73" t="s">
        <v>41</v>
      </c>
      <c r="E15" s="74">
        <v>717</v>
      </c>
      <c r="F15" s="74">
        <v>141</v>
      </c>
      <c r="G15" s="74">
        <v>4446</v>
      </c>
      <c r="H15" s="75"/>
      <c r="I15" s="83"/>
      <c r="J15" s="84"/>
      <c r="K15" s="85"/>
    </row>
    <row r="16" spans="1:11" ht="33" customHeight="1" thickBot="1" x14ac:dyDescent="0.4">
      <c r="A16" s="70"/>
      <c r="B16" s="71"/>
      <c r="C16" s="72"/>
      <c r="D16" s="73"/>
      <c r="E16" s="74"/>
      <c r="F16" s="74"/>
      <c r="G16" s="74"/>
      <c r="H16" s="75"/>
      <c r="I16" s="83"/>
      <c r="J16" s="84"/>
      <c r="K16" s="93"/>
    </row>
    <row r="17" spans="1:11" ht="33" customHeight="1" thickBot="1" x14ac:dyDescent="0.4">
      <c r="A17" s="432" t="s">
        <v>20</v>
      </c>
      <c r="B17" s="87" t="s">
        <v>411</v>
      </c>
      <c r="C17" s="88" t="s">
        <v>26</v>
      </c>
      <c r="D17" s="89" t="s">
        <v>398</v>
      </c>
      <c r="E17" s="90">
        <v>321</v>
      </c>
      <c r="F17" s="90">
        <v>170</v>
      </c>
      <c r="G17" s="90">
        <v>321</v>
      </c>
      <c r="H17" s="104"/>
      <c r="I17" s="79"/>
      <c r="J17" s="80"/>
      <c r="K17" s="472"/>
    </row>
    <row r="18" spans="1:11" ht="33" customHeight="1" thickBot="1" x14ac:dyDescent="0.4">
      <c r="A18" s="70"/>
      <c r="B18" s="71" t="s">
        <v>365</v>
      </c>
      <c r="C18" s="72" t="s">
        <v>26</v>
      </c>
      <c r="D18" s="73" t="s">
        <v>296</v>
      </c>
      <c r="E18" s="74">
        <v>12</v>
      </c>
      <c r="F18" s="74"/>
      <c r="G18" s="74">
        <v>2054</v>
      </c>
      <c r="H18" s="75" t="s">
        <v>400</v>
      </c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/>
      <c r="C20" s="72"/>
      <c r="D20" s="73"/>
      <c r="E20" s="74"/>
      <c r="F20" s="74"/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 t="s">
        <v>20</v>
      </c>
      <c r="B22" s="71" t="s">
        <v>388</v>
      </c>
      <c r="C22" s="72" t="s">
        <v>26</v>
      </c>
      <c r="D22" s="73" t="s">
        <v>339</v>
      </c>
      <c r="E22" s="74"/>
      <c r="F22" s="74">
        <v>138</v>
      </c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 t="s">
        <v>388</v>
      </c>
      <c r="C23" s="72" t="s">
        <v>29</v>
      </c>
      <c r="D23" s="73" t="s">
        <v>339</v>
      </c>
      <c r="E23" s="74">
        <v>52</v>
      </c>
      <c r="F23" s="74">
        <v>13</v>
      </c>
      <c r="G23" s="74">
        <v>52</v>
      </c>
      <c r="H23" s="75"/>
      <c r="I23" s="98"/>
      <c r="J23" s="99"/>
      <c r="K23" s="101"/>
    </row>
    <row r="24" spans="1:11" ht="33" customHeight="1" thickBot="1" x14ac:dyDescent="0.4">
      <c r="A24" s="70"/>
      <c r="B24" s="71" t="s">
        <v>311</v>
      </c>
      <c r="C24" s="72" t="s">
        <v>26</v>
      </c>
      <c r="D24" s="73" t="s">
        <v>405</v>
      </c>
      <c r="E24" s="74">
        <v>58</v>
      </c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 t="s">
        <v>410</v>
      </c>
      <c r="C27" s="72" t="s">
        <v>26</v>
      </c>
      <c r="D27" s="73" t="s">
        <v>210</v>
      </c>
      <c r="E27" s="74"/>
      <c r="F27" s="74">
        <v>300</v>
      </c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409</v>
      </c>
      <c r="C29" s="72" t="s">
        <v>26</v>
      </c>
      <c r="D29" s="73" t="s">
        <v>412</v>
      </c>
      <c r="E29" s="74"/>
      <c r="F29" s="74">
        <v>1700</v>
      </c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1920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1920</v>
      </c>
      <c r="F35" s="139">
        <f>SUM(F8:F34)+I25</f>
        <v>3962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1307</v>
      </c>
      <c r="F36" s="149">
        <f>E36+F39+F44+F47+F48+F49++F50</f>
        <v>2073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413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613</v>
      </c>
      <c r="G39" s="171" t="s">
        <v>75</v>
      </c>
      <c r="H39" s="172" t="s">
        <v>391</v>
      </c>
      <c r="I39" s="173" t="s">
        <v>392</v>
      </c>
      <c r="J39" s="174">
        <v>120</v>
      </c>
      <c r="K39" s="175">
        <v>44641</v>
      </c>
    </row>
    <row r="40" spans="1:19" ht="25.5" customHeight="1" thickBot="1" x14ac:dyDescent="0.45">
      <c r="A40" s="531" t="s">
        <v>76</v>
      </c>
      <c r="B40" s="532"/>
      <c r="C40" s="176">
        <v>180</v>
      </c>
      <c r="D40" s="177">
        <f>900-C40</f>
        <v>720</v>
      </c>
      <c r="E40" s="178" t="s">
        <v>77</v>
      </c>
      <c r="F40" s="74">
        <v>928</v>
      </c>
      <c r="G40" s="171" t="s">
        <v>78</v>
      </c>
      <c r="H40" s="172"/>
      <c r="I40" s="173"/>
      <c r="J40" s="174"/>
      <c r="K40" s="175"/>
    </row>
    <row r="41" spans="1:19" ht="25.5" customHeight="1" thickBot="1" x14ac:dyDescent="0.45">
      <c r="A41" s="531" t="s">
        <v>79</v>
      </c>
      <c r="B41" s="532"/>
      <c r="C41" s="176">
        <v>1100</v>
      </c>
      <c r="D41" s="177">
        <f>3000-C41</f>
        <v>1900</v>
      </c>
      <c r="E41" s="179" t="s">
        <v>306</v>
      </c>
      <c r="F41" s="74">
        <v>58</v>
      </c>
      <c r="G41" s="171" t="s">
        <v>80</v>
      </c>
      <c r="H41" s="431" t="s">
        <v>289</v>
      </c>
      <c r="I41" s="173" t="s">
        <v>358</v>
      </c>
      <c r="J41" s="174">
        <v>716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13270</v>
      </c>
      <c r="D42" s="183">
        <f>15100-C42</f>
        <v>1830</v>
      </c>
      <c r="E42" s="184" t="s">
        <v>82</v>
      </c>
      <c r="F42" s="185">
        <v>321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7200</v>
      </c>
      <c r="D43" s="183">
        <f>10800-C43</f>
        <v>3600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4390</v>
      </c>
      <c r="D44" s="183">
        <f>6200-C44</f>
        <v>1810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117</v>
      </c>
      <c r="D45" s="183"/>
      <c r="E45" s="197" t="s">
        <v>88</v>
      </c>
      <c r="F45" s="198">
        <f>SUM(F39:F44)</f>
        <v>1920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581</v>
      </c>
      <c r="D46" s="200">
        <f>1600-C46</f>
        <v>1019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382</v>
      </c>
      <c r="B47" s="544"/>
      <c r="C47" s="204"/>
      <c r="D47" s="205"/>
      <c r="E47" s="206" t="s">
        <v>96</v>
      </c>
      <c r="F47" s="207">
        <v>62</v>
      </c>
      <c r="G47" s="208" t="s">
        <v>327</v>
      </c>
      <c r="H47" s="215" t="s">
        <v>370</v>
      </c>
      <c r="I47" s="173" t="s">
        <v>369</v>
      </c>
      <c r="J47" s="174">
        <v>91</v>
      </c>
      <c r="K47" s="181">
        <v>44641</v>
      </c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7240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24860</v>
      </c>
      <c r="D49" s="205"/>
      <c r="E49" s="206" t="s">
        <v>101</v>
      </c>
      <c r="F49" s="216">
        <v>91</v>
      </c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26140</v>
      </c>
      <c r="D50" s="220">
        <f>D40+D41+D42+D43+D44</f>
        <v>9860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 t="s">
        <v>407</v>
      </c>
      <c r="C52" s="231" t="s">
        <v>244</v>
      </c>
      <c r="D52" s="232" t="s">
        <v>406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153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19994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5711</v>
      </c>
      <c r="J57" s="267"/>
      <c r="K57" s="268">
        <f>SUM(I57:I60)</f>
        <v>19315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12145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280</v>
      </c>
      <c r="J59" s="280">
        <f>I60+I58</f>
        <v>13324</v>
      </c>
      <c r="K59" s="281">
        <f>J59+I59</f>
        <v>13604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1179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329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350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13933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70" t="s">
        <v>140</v>
      </c>
      <c r="D83" s="470" t="s">
        <v>141</v>
      </c>
      <c r="E83" s="470" t="s">
        <v>142</v>
      </c>
      <c r="F83" s="315" t="s">
        <v>143</v>
      </c>
      <c r="G83" s="470"/>
      <c r="H83" s="316" t="s">
        <v>144</v>
      </c>
      <c r="I83" s="401" t="s">
        <v>218</v>
      </c>
      <c r="J83" s="401"/>
      <c r="K83" s="401">
        <v>265</v>
      </c>
    </row>
    <row r="84" spans="1:11" ht="31.5" x14ac:dyDescent="0.5">
      <c r="A84" s="313"/>
      <c r="B84" s="470" t="s">
        <v>145</v>
      </c>
      <c r="C84" s="313"/>
      <c r="D84" s="313"/>
      <c r="E84" s="313"/>
      <c r="F84" s="313"/>
      <c r="G84" s="313"/>
      <c r="H84" s="316" t="s">
        <v>148</v>
      </c>
      <c r="I84" s="401"/>
      <c r="J84" s="401"/>
      <c r="K84" s="401"/>
    </row>
    <row r="85" spans="1:11" ht="31.5" x14ac:dyDescent="0.5">
      <c r="A85" s="313"/>
      <c r="B85" s="324" t="s">
        <v>146</v>
      </c>
      <c r="C85" s="412" t="s">
        <v>147</v>
      </c>
      <c r="D85" s="470"/>
      <c r="E85" s="470"/>
      <c r="F85" s="470"/>
      <c r="G85" s="313"/>
      <c r="H85" s="316"/>
      <c r="I85" s="401"/>
      <c r="J85" s="401"/>
      <c r="K85" s="438"/>
    </row>
    <row r="86" spans="1:11" ht="31.5" x14ac:dyDescent="0.5">
      <c r="A86" s="313"/>
      <c r="B86" s="324"/>
      <c r="C86" s="412"/>
      <c r="D86" s="470"/>
      <c r="E86" s="470"/>
      <c r="F86" s="470"/>
      <c r="G86" s="313"/>
      <c r="H86" s="316"/>
      <c r="I86" s="401"/>
      <c r="J86" s="401"/>
      <c r="K86" s="401"/>
    </row>
    <row r="87" spans="1:11" ht="31.5" x14ac:dyDescent="0.5">
      <c r="A87" s="313"/>
      <c r="B87" s="324" t="s">
        <v>149</v>
      </c>
      <c r="C87" s="412" t="s">
        <v>150</v>
      </c>
      <c r="D87" s="470"/>
      <c r="E87" s="470"/>
      <c r="F87" s="470"/>
      <c r="G87" s="313"/>
      <c r="H87" s="318" t="s">
        <v>151</v>
      </c>
      <c r="I87" s="401"/>
      <c r="J87" s="401"/>
      <c r="K87" s="438"/>
    </row>
    <row r="88" spans="1:11" ht="31.5" x14ac:dyDescent="0.5">
      <c r="A88" s="313"/>
      <c r="B88" s="324" t="s">
        <v>152</v>
      </c>
      <c r="C88" s="412" t="s">
        <v>153</v>
      </c>
      <c r="D88" s="470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66">
        <v>154</v>
      </c>
    </row>
    <row r="89" spans="1:11" ht="31.5" x14ac:dyDescent="0.5">
      <c r="A89" s="313"/>
      <c r="B89" s="324" t="s">
        <v>155</v>
      </c>
      <c r="C89" s="412" t="s">
        <v>156</v>
      </c>
      <c r="D89" s="470"/>
      <c r="E89" s="319"/>
      <c r="F89" s="320"/>
      <c r="G89" s="321"/>
      <c r="H89" s="313" t="s">
        <v>157</v>
      </c>
      <c r="I89" s="401"/>
      <c r="J89" s="401"/>
      <c r="K89" s="401"/>
    </row>
    <row r="90" spans="1:11" ht="31.5" x14ac:dyDescent="0.5">
      <c r="A90" s="313"/>
      <c r="B90" s="323" t="s">
        <v>158</v>
      </c>
      <c r="C90" s="412"/>
      <c r="D90" s="470"/>
      <c r="E90" s="319"/>
      <c r="F90" s="320"/>
      <c r="G90" s="313"/>
      <c r="H90" s="313"/>
      <c r="I90" s="401" t="s">
        <v>229</v>
      </c>
      <c r="J90" s="401"/>
      <c r="K90" s="466">
        <v>149</v>
      </c>
    </row>
    <row r="91" spans="1:11" ht="31.5" x14ac:dyDescent="0.5">
      <c r="A91" s="313"/>
      <c r="B91" s="324" t="s">
        <v>159</v>
      </c>
      <c r="C91" s="412" t="s">
        <v>160</v>
      </c>
      <c r="D91" s="470"/>
      <c r="E91" s="470"/>
      <c r="F91" s="470"/>
      <c r="G91" s="313"/>
      <c r="H91" s="313" t="s">
        <v>161</v>
      </c>
      <c r="I91" s="401"/>
      <c r="J91" s="401"/>
      <c r="K91" s="401"/>
    </row>
    <row r="92" spans="1:11" ht="31.5" x14ac:dyDescent="0.5">
      <c r="A92" s="313"/>
      <c r="B92" s="324" t="s">
        <v>162</v>
      </c>
      <c r="C92" s="412" t="s">
        <v>163</v>
      </c>
      <c r="D92" s="470"/>
      <c r="E92" s="470"/>
      <c r="F92" s="470"/>
      <c r="G92" s="313"/>
      <c r="H92" s="313" t="s">
        <v>164</v>
      </c>
      <c r="I92" s="401" t="s">
        <v>103</v>
      </c>
      <c r="J92" s="401"/>
      <c r="K92" s="401">
        <f>SUM(K83:K91)</f>
        <v>568</v>
      </c>
    </row>
    <row r="93" spans="1:11" ht="31.5" x14ac:dyDescent="0.5">
      <c r="A93" s="313"/>
      <c r="B93" s="324" t="s">
        <v>165</v>
      </c>
      <c r="C93" s="412" t="s">
        <v>166</v>
      </c>
      <c r="D93" s="470"/>
      <c r="E93" s="470"/>
      <c r="F93" s="470"/>
      <c r="G93" s="313"/>
      <c r="H93" s="313" t="s">
        <v>167</v>
      </c>
      <c r="I93" s="401"/>
      <c r="J93" s="401"/>
      <c r="K93" s="401"/>
    </row>
    <row r="94" spans="1:11" ht="31.5" x14ac:dyDescent="0.5">
      <c r="A94" s="313"/>
      <c r="B94" s="324" t="s">
        <v>168</v>
      </c>
      <c r="C94" s="412" t="s">
        <v>169</v>
      </c>
      <c r="D94" s="470"/>
      <c r="E94" s="470"/>
      <c r="F94" s="470"/>
      <c r="G94" s="313"/>
      <c r="H94" s="313" t="s">
        <v>170</v>
      </c>
      <c r="I94" s="401"/>
      <c r="J94" s="401"/>
      <c r="K94" s="401"/>
    </row>
    <row r="95" spans="1:11" ht="31.5" x14ac:dyDescent="0.5">
      <c r="A95" s="313"/>
      <c r="B95" s="324"/>
      <c r="C95" s="412"/>
      <c r="D95" s="470"/>
      <c r="E95" s="470"/>
      <c r="F95" s="470"/>
      <c r="G95" s="313"/>
      <c r="H95" s="313" t="s">
        <v>171</v>
      </c>
      <c r="I95" s="401" t="s">
        <v>3</v>
      </c>
      <c r="J95" s="401"/>
      <c r="K95" s="401"/>
    </row>
    <row r="96" spans="1:11" ht="31.5" x14ac:dyDescent="0.5">
      <c r="A96" s="313"/>
      <c r="B96" s="323" t="s">
        <v>172</v>
      </c>
      <c r="C96" s="412"/>
      <c r="D96" s="470" t="s">
        <v>3</v>
      </c>
      <c r="E96" s="470"/>
      <c r="F96" s="470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70"/>
      <c r="E97" s="470"/>
      <c r="F97" s="470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70"/>
      <c r="E98" s="470"/>
      <c r="F98" s="470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70"/>
      <c r="E99" s="470"/>
      <c r="F99" s="470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70"/>
      <c r="E100" s="470"/>
      <c r="F100" s="470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70"/>
      <c r="E101" s="470"/>
      <c r="F101" s="470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/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C35:D35"/>
    <mergeCell ref="D2:E2"/>
    <mergeCell ref="E3:G3"/>
    <mergeCell ref="E4:E5"/>
    <mergeCell ref="G4:G5"/>
    <mergeCell ref="E7:G7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A51:A52"/>
    <mergeCell ref="B52:B53"/>
    <mergeCell ref="C54:C55"/>
    <mergeCell ref="B81:H81"/>
    <mergeCell ref="I82:K82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zoomScale="60" zoomScaleNormal="60" workbookViewId="0">
      <selection activeCell="I21" sqref="I21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414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76"/>
      <c r="H2" s="476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77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78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421</v>
      </c>
      <c r="C8" s="47" t="s">
        <v>26</v>
      </c>
      <c r="D8" s="48" t="s">
        <v>27</v>
      </c>
      <c r="E8" s="49">
        <v>365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420</v>
      </c>
      <c r="C9" s="57" t="s">
        <v>29</v>
      </c>
      <c r="D9" s="48" t="s">
        <v>30</v>
      </c>
      <c r="E9" s="58">
        <v>18</v>
      </c>
      <c r="F9" s="39"/>
      <c r="G9" s="59"/>
      <c r="H9" s="475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155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422</v>
      </c>
      <c r="C11" s="57" t="s">
        <v>34</v>
      </c>
      <c r="D11" s="48" t="s">
        <v>35</v>
      </c>
      <c r="E11" s="58">
        <v>199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449"/>
      <c r="J13" s="450"/>
      <c r="K13" s="78"/>
    </row>
    <row r="14" spans="1:11" ht="33" customHeight="1" thickBot="1" x14ac:dyDescent="0.4">
      <c r="A14" s="70" t="s">
        <v>20</v>
      </c>
      <c r="B14" s="87" t="s">
        <v>416</v>
      </c>
      <c r="C14" s="88" t="s">
        <v>26</v>
      </c>
      <c r="D14" s="89" t="s">
        <v>47</v>
      </c>
      <c r="E14" s="90"/>
      <c r="F14" s="90">
        <v>1500</v>
      </c>
      <c r="G14" s="90"/>
      <c r="H14" s="104"/>
      <c r="I14" s="79"/>
      <c r="J14" s="80"/>
      <c r="K14" s="473"/>
    </row>
    <row r="15" spans="1:11" ht="33" customHeight="1" thickBot="1" x14ac:dyDescent="0.4">
      <c r="A15" s="70"/>
      <c r="B15" s="71" t="s">
        <v>353</v>
      </c>
      <c r="C15" s="72" t="s">
        <v>258</v>
      </c>
      <c r="D15" s="73" t="s">
        <v>41</v>
      </c>
      <c r="E15" s="74">
        <v>141</v>
      </c>
      <c r="F15" s="74"/>
      <c r="G15" s="74">
        <v>4587</v>
      </c>
      <c r="H15" s="75" t="s">
        <v>415</v>
      </c>
      <c r="I15" s="83"/>
      <c r="J15" s="84"/>
      <c r="K15" s="85"/>
    </row>
    <row r="16" spans="1:11" ht="33" customHeight="1" thickBot="1" x14ac:dyDescent="0.4">
      <c r="A16" s="70" t="s">
        <v>20</v>
      </c>
      <c r="B16" s="71" t="s">
        <v>430</v>
      </c>
      <c r="C16" s="72" t="s">
        <v>26</v>
      </c>
      <c r="D16" s="73" t="s">
        <v>41</v>
      </c>
      <c r="E16" s="74"/>
      <c r="F16" s="74">
        <v>1700</v>
      </c>
      <c r="G16" s="74"/>
      <c r="H16" s="75"/>
      <c r="I16" s="83"/>
      <c r="J16" s="84"/>
      <c r="K16" s="93"/>
    </row>
    <row r="17" spans="1:11" ht="33" customHeight="1" thickBot="1" x14ac:dyDescent="0.4">
      <c r="A17" s="432" t="s">
        <v>20</v>
      </c>
      <c r="B17" s="87" t="s">
        <v>417</v>
      </c>
      <c r="C17" s="88" t="s">
        <v>26</v>
      </c>
      <c r="D17" s="89" t="s">
        <v>293</v>
      </c>
      <c r="E17" s="90">
        <v>179</v>
      </c>
      <c r="F17" s="90">
        <v>416</v>
      </c>
      <c r="G17" s="90">
        <v>500</v>
      </c>
      <c r="H17" s="104"/>
      <c r="I17" s="79" t="s">
        <v>424</v>
      </c>
      <c r="J17" s="80" t="s">
        <v>425</v>
      </c>
      <c r="K17" s="472"/>
    </row>
    <row r="18" spans="1:11" ht="33" customHeight="1" thickBot="1" x14ac:dyDescent="0.4">
      <c r="A18" s="70"/>
      <c r="B18" s="71"/>
      <c r="C18" s="72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/>
      <c r="C20" s="72"/>
      <c r="D20" s="73"/>
      <c r="E20" s="74"/>
      <c r="F20" s="74"/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 t="s">
        <v>388</v>
      </c>
      <c r="C22" s="72" t="s">
        <v>26</v>
      </c>
      <c r="D22" s="73" t="s">
        <v>426</v>
      </c>
      <c r="E22" s="74">
        <v>79</v>
      </c>
      <c r="F22" s="74"/>
      <c r="G22" s="74">
        <v>79</v>
      </c>
      <c r="H22" s="75" t="s">
        <v>415</v>
      </c>
      <c r="I22" s="98"/>
      <c r="J22" s="99"/>
      <c r="K22" s="105"/>
    </row>
    <row r="23" spans="1:11" ht="33" customHeight="1" thickBot="1" x14ac:dyDescent="0.4">
      <c r="A23" s="70"/>
      <c r="B23" s="71" t="s">
        <v>388</v>
      </c>
      <c r="C23" s="72" t="s">
        <v>29</v>
      </c>
      <c r="D23" s="73" t="s">
        <v>339</v>
      </c>
      <c r="E23" s="74">
        <v>6</v>
      </c>
      <c r="F23" s="74"/>
      <c r="G23" s="74">
        <v>58</v>
      </c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/>
      <c r="C29" s="72"/>
      <c r="D29" s="73"/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1142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1142</v>
      </c>
      <c r="F35" s="139">
        <f>SUM(F8:F34)+I25</f>
        <v>3616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405</v>
      </c>
      <c r="F36" s="149">
        <f>E36+F39+F44+F47+F48+F49++F50</f>
        <v>1194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431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538</v>
      </c>
      <c r="G39" s="171" t="s">
        <v>75</v>
      </c>
      <c r="H39" s="172" t="s">
        <v>418</v>
      </c>
      <c r="I39" s="173">
        <v>1</v>
      </c>
      <c r="J39" s="174">
        <v>52</v>
      </c>
      <c r="K39" s="175">
        <v>44642</v>
      </c>
    </row>
    <row r="40" spans="1:19" ht="25.5" customHeight="1" thickBot="1" x14ac:dyDescent="0.45">
      <c r="A40" s="531" t="s">
        <v>76</v>
      </c>
      <c r="B40" s="532"/>
      <c r="C40" s="176">
        <v>50</v>
      </c>
      <c r="D40" s="177">
        <f>900-C40</f>
        <v>850</v>
      </c>
      <c r="E40" s="178" t="s">
        <v>77</v>
      </c>
      <c r="F40" s="74">
        <v>226</v>
      </c>
      <c r="G40" s="171" t="s">
        <v>78</v>
      </c>
      <c r="H40" s="172" t="s">
        <v>428</v>
      </c>
      <c r="I40" s="173" t="s">
        <v>429</v>
      </c>
      <c r="J40" s="174">
        <v>240</v>
      </c>
      <c r="K40" s="175">
        <v>44643</v>
      </c>
    </row>
    <row r="41" spans="1:19" ht="25.5" customHeight="1" thickBot="1" x14ac:dyDescent="0.45">
      <c r="A41" s="531" t="s">
        <v>79</v>
      </c>
      <c r="B41" s="532"/>
      <c r="C41" s="176">
        <v>1050</v>
      </c>
      <c r="D41" s="177">
        <f>3000-C41</f>
        <v>1950</v>
      </c>
      <c r="E41" s="179" t="s">
        <v>306</v>
      </c>
      <c r="F41" s="74"/>
      <c r="G41" s="171" t="s">
        <v>80</v>
      </c>
      <c r="H41" s="431" t="s">
        <v>289</v>
      </c>
      <c r="I41" s="173" t="s">
        <v>423</v>
      </c>
      <c r="J41" s="174">
        <v>716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13255</v>
      </c>
      <c r="D42" s="183">
        <f>15100-C42</f>
        <v>1845</v>
      </c>
      <c r="E42" s="184" t="s">
        <v>82</v>
      </c>
      <c r="F42" s="185">
        <v>179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6990</v>
      </c>
      <c r="D43" s="183">
        <f>10800-C43</f>
        <v>3810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4145</v>
      </c>
      <c r="D44" s="183">
        <f>6200-C44</f>
        <v>2055</v>
      </c>
      <c r="E44" s="193" t="s">
        <v>86</v>
      </c>
      <c r="F44" s="194">
        <v>199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99</v>
      </c>
      <c r="D45" s="183"/>
      <c r="E45" s="197" t="s">
        <v>88</v>
      </c>
      <c r="F45" s="198">
        <f>SUM(F39:F44)</f>
        <v>1142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587</v>
      </c>
      <c r="D46" s="200">
        <f>1600-C46</f>
        <v>1013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419</v>
      </c>
      <c r="B47" s="544"/>
      <c r="C47" s="204"/>
      <c r="D47" s="205"/>
      <c r="E47" s="206" t="s">
        <v>96</v>
      </c>
      <c r="F47" s="207">
        <v>52</v>
      </c>
      <c r="G47" s="208" t="s">
        <v>327</v>
      </c>
      <c r="H47" s="215"/>
      <c r="I47" s="173"/>
      <c r="J47" s="174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7710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24390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25490</v>
      </c>
      <c r="D50" s="220">
        <f>D40+D41+D42+D43+D44</f>
        <v>10510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 t="s">
        <v>407</v>
      </c>
      <c r="C52" s="231" t="s">
        <v>244</v>
      </c>
      <c r="D52" s="232" t="s">
        <v>427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52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21188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6249</v>
      </c>
      <c r="J57" s="267"/>
      <c r="K57" s="268">
        <f>SUM(I57:I60)</f>
        <v>20258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12371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280</v>
      </c>
      <c r="J59" s="280">
        <f>I60+I58</f>
        <v>13729</v>
      </c>
      <c r="K59" s="281">
        <f>J59+I59</f>
        <v>14009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1358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381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549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14390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74" t="s">
        <v>140</v>
      </c>
      <c r="D83" s="474" t="s">
        <v>141</v>
      </c>
      <c r="E83" s="474" t="s">
        <v>142</v>
      </c>
      <c r="F83" s="315" t="s">
        <v>143</v>
      </c>
      <c r="G83" s="474"/>
      <c r="H83" s="316" t="s">
        <v>144</v>
      </c>
      <c r="I83" s="401" t="s">
        <v>218</v>
      </c>
      <c r="J83" s="401"/>
      <c r="K83" s="401">
        <v>265</v>
      </c>
    </row>
    <row r="84" spans="1:11" ht="31.5" x14ac:dyDescent="0.5">
      <c r="A84" s="313"/>
      <c r="B84" s="474" t="s">
        <v>145</v>
      </c>
      <c r="C84" s="313"/>
      <c r="D84" s="313"/>
      <c r="E84" s="313"/>
      <c r="F84" s="313"/>
      <c r="G84" s="313"/>
      <c r="H84" s="316" t="s">
        <v>148</v>
      </c>
      <c r="I84" s="401"/>
      <c r="J84" s="401"/>
      <c r="K84" s="401"/>
    </row>
    <row r="85" spans="1:11" ht="31.5" x14ac:dyDescent="0.5">
      <c r="A85" s="313"/>
      <c r="B85" s="324" t="s">
        <v>146</v>
      </c>
      <c r="C85" s="412" t="s">
        <v>147</v>
      </c>
      <c r="D85" s="474"/>
      <c r="E85" s="474"/>
      <c r="F85" s="474"/>
      <c r="G85" s="313"/>
      <c r="H85" s="316"/>
      <c r="I85" s="401"/>
      <c r="J85" s="401"/>
      <c r="K85" s="438"/>
    </row>
    <row r="86" spans="1:11" ht="31.5" x14ac:dyDescent="0.5">
      <c r="A86" s="313"/>
      <c r="B86" s="324"/>
      <c r="C86" s="412"/>
      <c r="D86" s="474"/>
      <c r="E86" s="474"/>
      <c r="F86" s="474"/>
      <c r="G86" s="313"/>
      <c r="H86" s="316"/>
      <c r="I86" s="401"/>
      <c r="J86" s="401"/>
      <c r="K86" s="401"/>
    </row>
    <row r="87" spans="1:11" ht="31.5" x14ac:dyDescent="0.5">
      <c r="A87" s="313"/>
      <c r="B87" s="324" t="s">
        <v>149</v>
      </c>
      <c r="C87" s="412" t="s">
        <v>150</v>
      </c>
      <c r="D87" s="474"/>
      <c r="E87" s="474"/>
      <c r="F87" s="474"/>
      <c r="G87" s="313"/>
      <c r="H87" s="318" t="s">
        <v>151</v>
      </c>
      <c r="I87" s="401"/>
      <c r="J87" s="401"/>
      <c r="K87" s="438"/>
    </row>
    <row r="88" spans="1:11" ht="31.5" x14ac:dyDescent="0.5">
      <c r="A88" s="313"/>
      <c r="B88" s="324" t="s">
        <v>152</v>
      </c>
      <c r="C88" s="412" t="s">
        <v>153</v>
      </c>
      <c r="D88" s="474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66">
        <v>154</v>
      </c>
    </row>
    <row r="89" spans="1:11" ht="31.5" x14ac:dyDescent="0.5">
      <c r="A89" s="313"/>
      <c r="B89" s="324" t="s">
        <v>155</v>
      </c>
      <c r="C89" s="412" t="s">
        <v>156</v>
      </c>
      <c r="D89" s="474"/>
      <c r="E89" s="319"/>
      <c r="F89" s="320"/>
      <c r="G89" s="321"/>
      <c r="H89" s="313" t="s">
        <v>157</v>
      </c>
      <c r="I89" s="401"/>
      <c r="J89" s="401"/>
      <c r="K89" s="401"/>
    </row>
    <row r="90" spans="1:11" ht="31.5" x14ac:dyDescent="0.5">
      <c r="A90" s="313"/>
      <c r="B90" s="323" t="s">
        <v>158</v>
      </c>
      <c r="C90" s="412"/>
      <c r="D90" s="474"/>
      <c r="E90" s="319"/>
      <c r="F90" s="320"/>
      <c r="G90" s="313"/>
      <c r="H90" s="313"/>
      <c r="I90" s="401" t="s">
        <v>229</v>
      </c>
      <c r="J90" s="401"/>
      <c r="K90" s="466">
        <v>149</v>
      </c>
    </row>
    <row r="91" spans="1:11" ht="31.5" x14ac:dyDescent="0.5">
      <c r="A91" s="313"/>
      <c r="B91" s="324" t="s">
        <v>159</v>
      </c>
      <c r="C91" s="412" t="s">
        <v>160</v>
      </c>
      <c r="D91" s="474"/>
      <c r="E91" s="474"/>
      <c r="F91" s="474"/>
      <c r="G91" s="313"/>
      <c r="H91" s="313" t="s">
        <v>161</v>
      </c>
      <c r="I91" s="401"/>
      <c r="J91" s="401"/>
      <c r="K91" s="401"/>
    </row>
    <row r="92" spans="1:11" ht="31.5" x14ac:dyDescent="0.5">
      <c r="A92" s="313"/>
      <c r="B92" s="324" t="s">
        <v>162</v>
      </c>
      <c r="C92" s="412" t="s">
        <v>163</v>
      </c>
      <c r="D92" s="474"/>
      <c r="E92" s="474"/>
      <c r="F92" s="474"/>
      <c r="G92" s="313"/>
      <c r="H92" s="313" t="s">
        <v>164</v>
      </c>
      <c r="I92" s="401" t="s">
        <v>103</v>
      </c>
      <c r="J92" s="401"/>
      <c r="K92" s="401">
        <f>SUM(K83:K91)</f>
        <v>568</v>
      </c>
    </row>
    <row r="93" spans="1:11" ht="31.5" x14ac:dyDescent="0.5">
      <c r="A93" s="313"/>
      <c r="B93" s="324" t="s">
        <v>165</v>
      </c>
      <c r="C93" s="412" t="s">
        <v>166</v>
      </c>
      <c r="D93" s="474"/>
      <c r="E93" s="474"/>
      <c r="F93" s="474"/>
      <c r="G93" s="313"/>
      <c r="H93" s="313" t="s">
        <v>167</v>
      </c>
      <c r="I93" s="401"/>
      <c r="J93" s="401"/>
      <c r="K93" s="401"/>
    </row>
    <row r="94" spans="1:11" ht="31.5" x14ac:dyDescent="0.5">
      <c r="A94" s="313"/>
      <c r="B94" s="324" t="s">
        <v>168</v>
      </c>
      <c r="C94" s="412" t="s">
        <v>169</v>
      </c>
      <c r="D94" s="474"/>
      <c r="E94" s="474"/>
      <c r="F94" s="474"/>
      <c r="G94" s="313"/>
      <c r="H94" s="313" t="s">
        <v>170</v>
      </c>
      <c r="I94" s="401"/>
      <c r="J94" s="401"/>
      <c r="K94" s="401"/>
    </row>
    <row r="95" spans="1:11" ht="31.5" x14ac:dyDescent="0.5">
      <c r="A95" s="313"/>
      <c r="B95" s="324"/>
      <c r="C95" s="412"/>
      <c r="D95" s="474"/>
      <c r="E95" s="474"/>
      <c r="F95" s="474"/>
      <c r="G95" s="313"/>
      <c r="H95" s="313" t="s">
        <v>171</v>
      </c>
      <c r="I95" s="401" t="s">
        <v>3</v>
      </c>
      <c r="J95" s="401"/>
      <c r="K95" s="401"/>
    </row>
    <row r="96" spans="1:11" ht="31.5" x14ac:dyDescent="0.5">
      <c r="A96" s="313"/>
      <c r="B96" s="323" t="s">
        <v>172</v>
      </c>
      <c r="C96" s="412"/>
      <c r="D96" s="474" t="s">
        <v>3</v>
      </c>
      <c r="E96" s="474"/>
      <c r="F96" s="474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74"/>
      <c r="E97" s="474"/>
      <c r="F97" s="474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74"/>
      <c r="E98" s="474"/>
      <c r="F98" s="474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74"/>
      <c r="E99" s="474"/>
      <c r="F99" s="474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74"/>
      <c r="E100" s="474"/>
      <c r="F100" s="474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74"/>
      <c r="E101" s="474"/>
      <c r="F101" s="474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/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zoomScale="60" zoomScaleNormal="60" workbookViewId="0">
      <selection activeCell="B1" sqref="B1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432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79"/>
      <c r="H2" s="479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80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81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433</v>
      </c>
      <c r="C8" s="47" t="s">
        <v>26</v>
      </c>
      <c r="D8" s="48" t="s">
        <v>27</v>
      </c>
      <c r="E8" s="49">
        <v>375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435</v>
      </c>
      <c r="C9" s="57" t="s">
        <v>29</v>
      </c>
      <c r="D9" s="48" t="s">
        <v>30</v>
      </c>
      <c r="E9" s="58"/>
      <c r="F9" s="39"/>
      <c r="G9" s="59"/>
      <c r="H9" s="483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112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436</v>
      </c>
      <c r="C11" s="57" t="s">
        <v>34</v>
      </c>
      <c r="D11" s="48" t="s">
        <v>35</v>
      </c>
      <c r="E11" s="58">
        <v>301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449"/>
      <c r="J13" s="450"/>
      <c r="K13" s="78"/>
    </row>
    <row r="14" spans="1:11" ht="33" customHeight="1" thickBot="1" x14ac:dyDescent="0.4">
      <c r="A14" s="70" t="s">
        <v>20</v>
      </c>
      <c r="B14" s="87" t="s">
        <v>437</v>
      </c>
      <c r="C14" s="88" t="s">
        <v>46</v>
      </c>
      <c r="D14" s="89" t="s">
        <v>47</v>
      </c>
      <c r="E14" s="90"/>
      <c r="F14" s="90">
        <v>867</v>
      </c>
      <c r="G14" s="90"/>
      <c r="H14" s="104"/>
      <c r="I14" s="79"/>
      <c r="J14" s="80"/>
      <c r="K14" s="473"/>
    </row>
    <row r="15" spans="1:11" ht="33" customHeight="1" thickBot="1" x14ac:dyDescent="0.4">
      <c r="A15" s="82" t="s">
        <v>20</v>
      </c>
      <c r="B15" s="87" t="s">
        <v>417</v>
      </c>
      <c r="C15" s="88" t="s">
        <v>46</v>
      </c>
      <c r="D15" s="89" t="s">
        <v>293</v>
      </c>
      <c r="E15" s="90">
        <v>188</v>
      </c>
      <c r="F15" s="90">
        <v>228</v>
      </c>
      <c r="G15" s="90">
        <v>688</v>
      </c>
      <c r="H15" s="104"/>
      <c r="I15" s="79"/>
      <c r="J15" s="80"/>
      <c r="K15" s="85"/>
    </row>
    <row r="16" spans="1:11" ht="33" customHeight="1" thickBot="1" x14ac:dyDescent="0.4">
      <c r="A16" s="70" t="s">
        <v>20</v>
      </c>
      <c r="B16" s="71" t="s">
        <v>430</v>
      </c>
      <c r="C16" s="72" t="s">
        <v>26</v>
      </c>
      <c r="D16" s="73" t="s">
        <v>41</v>
      </c>
      <c r="E16" s="74">
        <v>321</v>
      </c>
      <c r="F16" s="74">
        <v>1178</v>
      </c>
      <c r="G16" s="74">
        <v>321</v>
      </c>
      <c r="H16" s="75"/>
      <c r="I16" s="83"/>
      <c r="J16" s="84"/>
      <c r="K16" s="93"/>
    </row>
    <row r="17" spans="1:11" ht="33" customHeight="1" thickBot="1" x14ac:dyDescent="0.4">
      <c r="A17" s="70" t="s">
        <v>20</v>
      </c>
      <c r="B17" s="71" t="s">
        <v>438</v>
      </c>
      <c r="C17" s="72" t="s">
        <v>26</v>
      </c>
      <c r="D17" s="73" t="s">
        <v>210</v>
      </c>
      <c r="E17" s="74">
        <v>126</v>
      </c>
      <c r="F17" s="74">
        <v>181</v>
      </c>
      <c r="G17" s="74">
        <v>126</v>
      </c>
      <c r="H17" s="75"/>
      <c r="I17" s="98"/>
      <c r="J17" s="99"/>
      <c r="K17" s="472"/>
    </row>
    <row r="18" spans="1:11" ht="33" customHeight="1" thickBot="1" x14ac:dyDescent="0.4">
      <c r="A18" s="70"/>
      <c r="B18" s="71"/>
      <c r="C18" s="72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 t="s">
        <v>443</v>
      </c>
      <c r="C20" s="72"/>
      <c r="D20" s="73"/>
      <c r="E20" s="74"/>
      <c r="F20" s="74"/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/>
      <c r="C29" s="72"/>
      <c r="D29" s="73"/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1423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1423</v>
      </c>
      <c r="F35" s="139">
        <f>SUM(F8:F34)+I25</f>
        <v>2454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635</v>
      </c>
      <c r="F36" s="149">
        <f>E36+F39+F44+F47+F48+F49++F50</f>
        <v>1643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444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487</v>
      </c>
      <c r="G39" s="171" t="s">
        <v>75</v>
      </c>
      <c r="H39" s="172" t="s">
        <v>441</v>
      </c>
      <c r="I39" s="173" t="s">
        <v>429</v>
      </c>
      <c r="J39" s="174">
        <v>220</v>
      </c>
      <c r="K39" s="175">
        <v>44643</v>
      </c>
    </row>
    <row r="40" spans="1:19" ht="25.5" customHeight="1" thickBot="1" x14ac:dyDescent="0.45">
      <c r="A40" s="531" t="s">
        <v>76</v>
      </c>
      <c r="B40" s="532"/>
      <c r="C40" s="176">
        <v>50</v>
      </c>
      <c r="D40" s="177">
        <f>900-C40</f>
        <v>850</v>
      </c>
      <c r="E40" s="178" t="s">
        <v>77</v>
      </c>
      <c r="F40" s="74">
        <v>447</v>
      </c>
      <c r="G40" s="171" t="s">
        <v>78</v>
      </c>
      <c r="H40" s="172" t="s">
        <v>442</v>
      </c>
      <c r="I40" s="173">
        <v>0.5</v>
      </c>
      <c r="J40" s="174">
        <v>40</v>
      </c>
      <c r="K40" s="175">
        <v>44644</v>
      </c>
    </row>
    <row r="41" spans="1:19" ht="25.5" customHeight="1" thickBot="1" x14ac:dyDescent="0.45">
      <c r="A41" s="531" t="s">
        <v>79</v>
      </c>
      <c r="B41" s="532"/>
      <c r="C41" s="176">
        <v>1000</v>
      </c>
      <c r="D41" s="177">
        <f>3000-C41</f>
        <v>2000</v>
      </c>
      <c r="E41" s="179" t="s">
        <v>306</v>
      </c>
      <c r="F41" s="74"/>
      <c r="G41" s="171" t="s">
        <v>80</v>
      </c>
      <c r="H41" s="431" t="s">
        <v>440</v>
      </c>
      <c r="I41" s="173" t="s">
        <v>439</v>
      </c>
      <c r="J41" s="174">
        <v>716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13500</v>
      </c>
      <c r="D42" s="183">
        <f>15100-C42</f>
        <v>1600</v>
      </c>
      <c r="E42" s="184" t="s">
        <v>82</v>
      </c>
      <c r="F42" s="185"/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7330</v>
      </c>
      <c r="D43" s="183">
        <f>10800-C43</f>
        <v>3470</v>
      </c>
      <c r="E43" s="186" t="s">
        <v>84</v>
      </c>
      <c r="F43" s="187">
        <v>188</v>
      </c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3830</v>
      </c>
      <c r="D44" s="183">
        <f>6200-C44</f>
        <v>2370</v>
      </c>
      <c r="E44" s="193" t="s">
        <v>86</v>
      </c>
      <c r="F44" s="194">
        <v>301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99</v>
      </c>
      <c r="D45" s="183"/>
      <c r="E45" s="197" t="s">
        <v>88</v>
      </c>
      <c r="F45" s="198">
        <f>SUM(F39:F44)</f>
        <v>1423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587</v>
      </c>
      <c r="D46" s="200">
        <f>1600-C46</f>
        <v>1013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419</v>
      </c>
      <c r="B47" s="544"/>
      <c r="C47" s="204"/>
      <c r="D47" s="205"/>
      <c r="E47" s="206" t="s">
        <v>96</v>
      </c>
      <c r="F47" s="207">
        <v>220</v>
      </c>
      <c r="G47" s="208" t="s">
        <v>327</v>
      </c>
      <c r="H47" s="215"/>
      <c r="I47" s="173"/>
      <c r="J47" s="174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7440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24660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25710</v>
      </c>
      <c r="D50" s="220">
        <f>D40+D41+D42+D43+D44</f>
        <v>10290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244</v>
      </c>
      <c r="D52" s="232" t="s">
        <v>434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220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22831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6736</v>
      </c>
      <c r="J57" s="267"/>
      <c r="K57" s="268">
        <f>SUM(I57:I60)</f>
        <v>21380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12818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280</v>
      </c>
      <c r="J59" s="280">
        <f>I60+I58</f>
        <v>14364</v>
      </c>
      <c r="K59" s="281">
        <f>J59+I59</f>
        <v>14644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1546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601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850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15245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82" t="s">
        <v>140</v>
      </c>
      <c r="D83" s="482" t="s">
        <v>141</v>
      </c>
      <c r="E83" s="482" t="s">
        <v>142</v>
      </c>
      <c r="F83" s="315" t="s">
        <v>143</v>
      </c>
      <c r="G83" s="482"/>
      <c r="H83" s="316" t="s">
        <v>144</v>
      </c>
      <c r="I83" s="401" t="s">
        <v>218</v>
      </c>
      <c r="J83" s="401"/>
      <c r="K83" s="401">
        <v>265</v>
      </c>
    </row>
    <row r="84" spans="1:11" ht="31.5" x14ac:dyDescent="0.5">
      <c r="A84" s="313"/>
      <c r="B84" s="482" t="s">
        <v>145</v>
      </c>
      <c r="C84" s="313"/>
      <c r="D84" s="313"/>
      <c r="E84" s="313"/>
      <c r="F84" s="313"/>
      <c r="G84" s="313"/>
      <c r="H84" s="316" t="s">
        <v>148</v>
      </c>
      <c r="I84" s="401"/>
      <c r="J84" s="401"/>
      <c r="K84" s="401"/>
    </row>
    <row r="85" spans="1:11" ht="31.5" x14ac:dyDescent="0.5">
      <c r="A85" s="313"/>
      <c r="B85" s="324" t="s">
        <v>146</v>
      </c>
      <c r="C85" s="412" t="s">
        <v>147</v>
      </c>
      <c r="D85" s="482"/>
      <c r="E85" s="482"/>
      <c r="F85" s="482"/>
      <c r="G85" s="313"/>
      <c r="H85" s="316"/>
      <c r="I85" s="401"/>
      <c r="J85" s="401"/>
      <c r="K85" s="438"/>
    </row>
    <row r="86" spans="1:11" ht="31.5" x14ac:dyDescent="0.5">
      <c r="A86" s="313"/>
      <c r="B86" s="324"/>
      <c r="C86" s="412"/>
      <c r="D86" s="482"/>
      <c r="E86" s="482"/>
      <c r="F86" s="482"/>
      <c r="G86" s="313"/>
      <c r="H86" s="316"/>
      <c r="I86" s="401"/>
      <c r="J86" s="401"/>
      <c r="K86" s="401"/>
    </row>
    <row r="87" spans="1:11" ht="31.5" x14ac:dyDescent="0.5">
      <c r="A87" s="313"/>
      <c r="B87" s="324" t="s">
        <v>149</v>
      </c>
      <c r="C87" s="412" t="s">
        <v>150</v>
      </c>
      <c r="D87" s="482"/>
      <c r="E87" s="482"/>
      <c r="F87" s="482"/>
      <c r="G87" s="313"/>
      <c r="H87" s="318" t="s">
        <v>151</v>
      </c>
      <c r="I87" s="401"/>
      <c r="J87" s="401"/>
      <c r="K87" s="438"/>
    </row>
    <row r="88" spans="1:11" ht="31.5" x14ac:dyDescent="0.5">
      <c r="A88" s="313"/>
      <c r="B88" s="324" t="s">
        <v>152</v>
      </c>
      <c r="C88" s="412" t="s">
        <v>153</v>
      </c>
      <c r="D88" s="482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66">
        <v>154</v>
      </c>
    </row>
    <row r="89" spans="1:11" ht="31.5" x14ac:dyDescent="0.5">
      <c r="A89" s="313"/>
      <c r="B89" s="324" t="s">
        <v>155</v>
      </c>
      <c r="C89" s="412" t="s">
        <v>156</v>
      </c>
      <c r="D89" s="482"/>
      <c r="E89" s="319"/>
      <c r="F89" s="320"/>
      <c r="G89" s="321"/>
      <c r="H89" s="313" t="s">
        <v>157</v>
      </c>
      <c r="I89" s="401"/>
      <c r="J89" s="401"/>
      <c r="K89" s="401"/>
    </row>
    <row r="90" spans="1:11" ht="31.5" x14ac:dyDescent="0.5">
      <c r="A90" s="313"/>
      <c r="B90" s="323" t="s">
        <v>158</v>
      </c>
      <c r="C90" s="412"/>
      <c r="D90" s="482"/>
      <c r="E90" s="319"/>
      <c r="F90" s="320"/>
      <c r="G90" s="313"/>
      <c r="H90" s="313"/>
      <c r="I90" s="401" t="s">
        <v>229</v>
      </c>
      <c r="J90" s="401"/>
      <c r="K90" s="466">
        <v>149</v>
      </c>
    </row>
    <row r="91" spans="1:11" ht="31.5" x14ac:dyDescent="0.5">
      <c r="A91" s="313"/>
      <c r="B91" s="324" t="s">
        <v>159</v>
      </c>
      <c r="C91" s="412" t="s">
        <v>160</v>
      </c>
      <c r="D91" s="482"/>
      <c r="E91" s="482"/>
      <c r="F91" s="482"/>
      <c r="G91" s="313"/>
      <c r="H91" s="313" t="s">
        <v>161</v>
      </c>
      <c r="I91" s="401"/>
      <c r="J91" s="401"/>
      <c r="K91" s="401"/>
    </row>
    <row r="92" spans="1:11" ht="31.5" x14ac:dyDescent="0.5">
      <c r="A92" s="313"/>
      <c r="B92" s="324" t="s">
        <v>162</v>
      </c>
      <c r="C92" s="412" t="s">
        <v>163</v>
      </c>
      <c r="D92" s="482"/>
      <c r="E92" s="482"/>
      <c r="F92" s="482"/>
      <c r="G92" s="313"/>
      <c r="H92" s="313" t="s">
        <v>164</v>
      </c>
      <c r="I92" s="401" t="s">
        <v>103</v>
      </c>
      <c r="J92" s="401"/>
      <c r="K92" s="401">
        <f>SUM(K83:K91)</f>
        <v>568</v>
      </c>
    </row>
    <row r="93" spans="1:11" ht="31.5" x14ac:dyDescent="0.5">
      <c r="A93" s="313"/>
      <c r="B93" s="324" t="s">
        <v>165</v>
      </c>
      <c r="C93" s="412" t="s">
        <v>166</v>
      </c>
      <c r="D93" s="482"/>
      <c r="E93" s="482"/>
      <c r="F93" s="482"/>
      <c r="G93" s="313"/>
      <c r="H93" s="313" t="s">
        <v>167</v>
      </c>
      <c r="I93" s="401"/>
      <c r="J93" s="401"/>
      <c r="K93" s="401"/>
    </row>
    <row r="94" spans="1:11" ht="31.5" x14ac:dyDescent="0.5">
      <c r="A94" s="313"/>
      <c r="B94" s="324" t="s">
        <v>168</v>
      </c>
      <c r="C94" s="412" t="s">
        <v>169</v>
      </c>
      <c r="D94" s="482"/>
      <c r="E94" s="482"/>
      <c r="F94" s="482"/>
      <c r="G94" s="313"/>
      <c r="H94" s="313" t="s">
        <v>170</v>
      </c>
      <c r="I94" s="401"/>
      <c r="J94" s="401"/>
      <c r="K94" s="401"/>
    </row>
    <row r="95" spans="1:11" ht="31.5" x14ac:dyDescent="0.5">
      <c r="A95" s="313"/>
      <c r="B95" s="324"/>
      <c r="C95" s="412"/>
      <c r="D95" s="482"/>
      <c r="E95" s="482"/>
      <c r="F95" s="482"/>
      <c r="G95" s="313"/>
      <c r="H95" s="313" t="s">
        <v>171</v>
      </c>
      <c r="I95" s="401" t="s">
        <v>3</v>
      </c>
      <c r="J95" s="401"/>
      <c r="K95" s="401"/>
    </row>
    <row r="96" spans="1:11" ht="31.5" x14ac:dyDescent="0.5">
      <c r="A96" s="313"/>
      <c r="B96" s="323" t="s">
        <v>172</v>
      </c>
      <c r="C96" s="412"/>
      <c r="D96" s="482" t="s">
        <v>3</v>
      </c>
      <c r="E96" s="482"/>
      <c r="F96" s="482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82"/>
      <c r="E97" s="482"/>
      <c r="F97" s="482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82"/>
      <c r="E98" s="482"/>
      <c r="F98" s="482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82"/>
      <c r="E99" s="482"/>
      <c r="F99" s="482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82"/>
      <c r="E100" s="482"/>
      <c r="F100" s="482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82"/>
      <c r="E101" s="482"/>
      <c r="F101" s="482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/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C35:D35"/>
    <mergeCell ref="D2:E2"/>
    <mergeCell ref="E3:G3"/>
    <mergeCell ref="E4:E5"/>
    <mergeCell ref="G4:G5"/>
    <mergeCell ref="E7:G7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A51:A52"/>
    <mergeCell ref="B52:B53"/>
    <mergeCell ref="C54:C55"/>
    <mergeCell ref="B81:H81"/>
    <mergeCell ref="I82:K82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zoomScale="60" zoomScaleNormal="60" workbookViewId="0">
      <selection activeCell="O45" sqref="O45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445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84"/>
      <c r="H2" s="484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85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86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446</v>
      </c>
      <c r="C8" s="47" t="s">
        <v>26</v>
      </c>
      <c r="D8" s="48" t="s">
        <v>27</v>
      </c>
      <c r="E8" s="49">
        <v>221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435</v>
      </c>
      <c r="C9" s="57" t="s">
        <v>29</v>
      </c>
      <c r="D9" s="48" t="s">
        <v>30</v>
      </c>
      <c r="E9" s="58"/>
      <c r="F9" s="39"/>
      <c r="G9" s="59"/>
      <c r="H9" s="488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102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447</v>
      </c>
      <c r="C11" s="57" t="s">
        <v>34</v>
      </c>
      <c r="D11" s="48" t="s">
        <v>35</v>
      </c>
      <c r="E11" s="58">
        <v>89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449"/>
      <c r="J13" s="450"/>
      <c r="K13" s="78"/>
    </row>
    <row r="14" spans="1:11" ht="33" customHeight="1" thickBot="1" x14ac:dyDescent="0.4">
      <c r="A14" s="70" t="s">
        <v>20</v>
      </c>
      <c r="B14" s="87" t="s">
        <v>437</v>
      </c>
      <c r="C14" s="88" t="s">
        <v>46</v>
      </c>
      <c r="D14" s="89" t="s">
        <v>47</v>
      </c>
      <c r="E14" s="90">
        <v>339</v>
      </c>
      <c r="F14" s="90">
        <v>528</v>
      </c>
      <c r="G14" s="90">
        <v>339</v>
      </c>
      <c r="H14" s="104"/>
      <c r="I14" s="79" t="s">
        <v>448</v>
      </c>
      <c r="J14" s="80"/>
      <c r="K14" s="473"/>
    </row>
    <row r="15" spans="1:11" ht="33" customHeight="1" thickBot="1" x14ac:dyDescent="0.4">
      <c r="A15" s="82" t="s">
        <v>20</v>
      </c>
      <c r="B15" s="87" t="s">
        <v>417</v>
      </c>
      <c r="C15" s="88" t="s">
        <v>46</v>
      </c>
      <c r="D15" s="89" t="s">
        <v>293</v>
      </c>
      <c r="E15" s="90">
        <v>236</v>
      </c>
      <c r="F15" s="90">
        <v>1413</v>
      </c>
      <c r="G15" s="90">
        <v>924</v>
      </c>
      <c r="H15" s="104"/>
      <c r="I15" s="79" t="s">
        <v>449</v>
      </c>
      <c r="J15" s="80"/>
      <c r="K15" s="85"/>
    </row>
    <row r="16" spans="1:11" ht="33" customHeight="1" thickBot="1" x14ac:dyDescent="0.4">
      <c r="A16" s="70" t="s">
        <v>20</v>
      </c>
      <c r="B16" s="71" t="s">
        <v>430</v>
      </c>
      <c r="C16" s="72" t="s">
        <v>26</v>
      </c>
      <c r="D16" s="73" t="s">
        <v>41</v>
      </c>
      <c r="E16" s="74">
        <v>250</v>
      </c>
      <c r="F16" s="74">
        <v>928</v>
      </c>
      <c r="G16" s="74">
        <v>571</v>
      </c>
      <c r="H16" s="75"/>
      <c r="I16" s="83"/>
      <c r="J16" s="84"/>
      <c r="K16" s="93"/>
    </row>
    <row r="17" spans="1:11" ht="33" customHeight="1" thickBot="1" x14ac:dyDescent="0.4">
      <c r="A17" s="70"/>
      <c r="B17" s="71" t="s">
        <v>438</v>
      </c>
      <c r="C17" s="72" t="s">
        <v>26</v>
      </c>
      <c r="D17" s="73" t="s">
        <v>210</v>
      </c>
      <c r="E17" s="74">
        <v>181</v>
      </c>
      <c r="F17" s="74"/>
      <c r="G17" s="74">
        <v>181</v>
      </c>
      <c r="H17" s="75" t="s">
        <v>452</v>
      </c>
      <c r="I17" s="98"/>
      <c r="J17" s="99"/>
      <c r="K17" s="472"/>
    </row>
    <row r="18" spans="1:11" ht="33" customHeight="1" thickBot="1" x14ac:dyDescent="0.4">
      <c r="A18" s="70"/>
      <c r="B18" s="71"/>
      <c r="C18" s="72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/>
      <c r="C20" s="72"/>
      <c r="D20" s="73"/>
      <c r="E20" s="74"/>
      <c r="F20" s="74"/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 t="s">
        <v>450</v>
      </c>
      <c r="C28" s="72" t="s">
        <v>26</v>
      </c>
      <c r="D28" s="73" t="s">
        <v>453</v>
      </c>
      <c r="E28" s="74"/>
      <c r="F28" s="74">
        <v>450</v>
      </c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/>
      <c r="C29" s="72"/>
      <c r="D29" s="73"/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1418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1418</v>
      </c>
      <c r="F35" s="139">
        <f>SUM(F8:F34)+I25</f>
        <v>3319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1006</v>
      </c>
      <c r="F36" s="149">
        <f>E36+F39+F44+F47+F48+F49++F50</f>
        <v>1458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451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323</v>
      </c>
      <c r="G39" s="171" t="s">
        <v>75</v>
      </c>
      <c r="H39" s="172" t="s">
        <v>442</v>
      </c>
      <c r="I39" s="173">
        <v>0.5</v>
      </c>
      <c r="J39" s="174">
        <v>40</v>
      </c>
      <c r="K39" s="175">
        <v>44644</v>
      </c>
    </row>
    <row r="40" spans="1:19" ht="25.5" customHeight="1" thickBot="1" x14ac:dyDescent="0.45">
      <c r="A40" s="531" t="s">
        <v>76</v>
      </c>
      <c r="B40" s="532"/>
      <c r="C40" s="176">
        <v>50</v>
      </c>
      <c r="D40" s="177">
        <f>900-C40</f>
        <v>850</v>
      </c>
      <c r="E40" s="178" t="s">
        <v>77</v>
      </c>
      <c r="F40" s="74">
        <v>431</v>
      </c>
      <c r="G40" s="171" t="s">
        <v>78</v>
      </c>
      <c r="H40" s="172"/>
      <c r="I40" s="173"/>
      <c r="J40" s="174"/>
      <c r="K40" s="175"/>
    </row>
    <row r="41" spans="1:19" ht="25.5" customHeight="1" thickBot="1" x14ac:dyDescent="0.45">
      <c r="A41" s="531" t="s">
        <v>79</v>
      </c>
      <c r="B41" s="532"/>
      <c r="C41" s="176">
        <v>1000</v>
      </c>
      <c r="D41" s="177">
        <f>3000-C41</f>
        <v>2000</v>
      </c>
      <c r="E41" s="179" t="s">
        <v>306</v>
      </c>
      <c r="F41" s="74"/>
      <c r="G41" s="171" t="s">
        <v>80</v>
      </c>
      <c r="H41" s="431" t="s">
        <v>440</v>
      </c>
      <c r="I41" s="173" t="s">
        <v>439</v>
      </c>
      <c r="J41" s="174">
        <v>716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13300</v>
      </c>
      <c r="D42" s="183">
        <f>15100-C42</f>
        <v>1800</v>
      </c>
      <c r="E42" s="184" t="s">
        <v>82</v>
      </c>
      <c r="F42" s="185">
        <v>339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7450</v>
      </c>
      <c r="D43" s="183">
        <f>10800-C43</f>
        <v>3350</v>
      </c>
      <c r="E43" s="186" t="s">
        <v>84</v>
      </c>
      <c r="F43" s="187">
        <v>236</v>
      </c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3670</v>
      </c>
      <c r="D44" s="183">
        <f>6200-C44</f>
        <v>2530</v>
      </c>
      <c r="E44" s="193" t="s">
        <v>86</v>
      </c>
      <c r="F44" s="194">
        <v>89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99</v>
      </c>
      <c r="D45" s="183"/>
      <c r="E45" s="197" t="s">
        <v>88</v>
      </c>
      <c r="F45" s="198">
        <f>SUM(F39:F44)</f>
        <v>1418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587</v>
      </c>
      <c r="D46" s="200">
        <f>1600-C46</f>
        <v>1013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419</v>
      </c>
      <c r="B47" s="544"/>
      <c r="C47" s="204"/>
      <c r="D47" s="205"/>
      <c r="E47" s="206" t="s">
        <v>96</v>
      </c>
      <c r="F47" s="207">
        <v>40</v>
      </c>
      <c r="G47" s="208" t="s">
        <v>327</v>
      </c>
      <c r="H47" s="215"/>
      <c r="I47" s="173"/>
      <c r="J47" s="174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7680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24420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25470</v>
      </c>
      <c r="D50" s="220">
        <f>D40+D41+D42+D43+D44</f>
        <v>10530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244</v>
      </c>
      <c r="D52" s="232" t="s">
        <v>434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40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24289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7059</v>
      </c>
      <c r="J57" s="267"/>
      <c r="K57" s="268">
        <f>SUM(I57:I60)</f>
        <v>22709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13249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280</v>
      </c>
      <c r="J59" s="280">
        <f>I60+I58</f>
        <v>15370</v>
      </c>
      <c r="K59" s="281">
        <f>J59+I59</f>
        <v>15650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2121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641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939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16291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87" t="s">
        <v>140</v>
      </c>
      <c r="D83" s="487" t="s">
        <v>141</v>
      </c>
      <c r="E83" s="487" t="s">
        <v>142</v>
      </c>
      <c r="F83" s="315" t="s">
        <v>143</v>
      </c>
      <c r="G83" s="487"/>
      <c r="H83" s="316" t="s">
        <v>144</v>
      </c>
      <c r="I83" s="401" t="s">
        <v>218</v>
      </c>
      <c r="J83" s="401"/>
      <c r="K83" s="401">
        <v>265</v>
      </c>
    </row>
    <row r="84" spans="1:11" ht="31.5" x14ac:dyDescent="0.5">
      <c r="A84" s="313"/>
      <c r="B84" s="487" t="s">
        <v>145</v>
      </c>
      <c r="C84" s="313"/>
      <c r="D84" s="313"/>
      <c r="E84" s="313"/>
      <c r="F84" s="313"/>
      <c r="G84" s="313"/>
      <c r="H84" s="316" t="s">
        <v>148</v>
      </c>
      <c r="I84" s="401"/>
      <c r="J84" s="401"/>
      <c r="K84" s="401"/>
    </row>
    <row r="85" spans="1:11" ht="31.5" x14ac:dyDescent="0.5">
      <c r="A85" s="313"/>
      <c r="B85" s="324" t="s">
        <v>146</v>
      </c>
      <c r="C85" s="412" t="s">
        <v>147</v>
      </c>
      <c r="D85" s="487"/>
      <c r="E85" s="487"/>
      <c r="F85" s="487"/>
      <c r="G85" s="313"/>
      <c r="H85" s="316"/>
      <c r="I85" s="401"/>
      <c r="J85" s="401"/>
      <c r="K85" s="438"/>
    </row>
    <row r="86" spans="1:11" ht="31.5" x14ac:dyDescent="0.5">
      <c r="A86" s="313"/>
      <c r="B86" s="324"/>
      <c r="C86" s="412"/>
      <c r="D86" s="487"/>
      <c r="E86" s="487"/>
      <c r="F86" s="487"/>
      <c r="G86" s="313"/>
      <c r="H86" s="316"/>
      <c r="I86" s="401"/>
      <c r="J86" s="401"/>
      <c r="K86" s="401"/>
    </row>
    <row r="87" spans="1:11" ht="31.5" x14ac:dyDescent="0.5">
      <c r="A87" s="313"/>
      <c r="B87" s="324" t="s">
        <v>149</v>
      </c>
      <c r="C87" s="412" t="s">
        <v>150</v>
      </c>
      <c r="D87" s="487"/>
      <c r="E87" s="487"/>
      <c r="F87" s="487"/>
      <c r="G87" s="313"/>
      <c r="H87" s="318" t="s">
        <v>151</v>
      </c>
      <c r="I87" s="401"/>
      <c r="J87" s="401"/>
      <c r="K87" s="438"/>
    </row>
    <row r="88" spans="1:11" ht="31.5" x14ac:dyDescent="0.5">
      <c r="A88" s="313"/>
      <c r="B88" s="324" t="s">
        <v>152</v>
      </c>
      <c r="C88" s="412" t="s">
        <v>153</v>
      </c>
      <c r="D88" s="487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66">
        <v>154</v>
      </c>
    </row>
    <row r="89" spans="1:11" ht="31.5" x14ac:dyDescent="0.5">
      <c r="A89" s="313"/>
      <c r="B89" s="324" t="s">
        <v>155</v>
      </c>
      <c r="C89" s="412" t="s">
        <v>156</v>
      </c>
      <c r="D89" s="487"/>
      <c r="E89" s="319"/>
      <c r="F89" s="320"/>
      <c r="G89" s="321"/>
      <c r="H89" s="313" t="s">
        <v>157</v>
      </c>
      <c r="I89" s="401"/>
      <c r="J89" s="401"/>
      <c r="K89" s="401"/>
    </row>
    <row r="90" spans="1:11" ht="31.5" x14ac:dyDescent="0.5">
      <c r="A90" s="313"/>
      <c r="B90" s="323" t="s">
        <v>158</v>
      </c>
      <c r="C90" s="412"/>
      <c r="D90" s="487"/>
      <c r="E90" s="319"/>
      <c r="F90" s="320"/>
      <c r="G90" s="313"/>
      <c r="H90" s="313"/>
      <c r="I90" s="401" t="s">
        <v>229</v>
      </c>
      <c r="J90" s="401"/>
      <c r="K90" s="466">
        <v>149</v>
      </c>
    </row>
    <row r="91" spans="1:11" ht="31.5" x14ac:dyDescent="0.5">
      <c r="A91" s="313"/>
      <c r="B91" s="324" t="s">
        <v>159</v>
      </c>
      <c r="C91" s="412" t="s">
        <v>160</v>
      </c>
      <c r="D91" s="487"/>
      <c r="E91" s="487"/>
      <c r="F91" s="487"/>
      <c r="G91" s="313"/>
      <c r="H91" s="313" t="s">
        <v>161</v>
      </c>
      <c r="I91" s="401"/>
      <c r="J91" s="401"/>
      <c r="K91" s="401"/>
    </row>
    <row r="92" spans="1:11" ht="31.5" x14ac:dyDescent="0.5">
      <c r="A92" s="313"/>
      <c r="B92" s="324" t="s">
        <v>162</v>
      </c>
      <c r="C92" s="412" t="s">
        <v>163</v>
      </c>
      <c r="D92" s="487"/>
      <c r="E92" s="487"/>
      <c r="F92" s="487"/>
      <c r="G92" s="313"/>
      <c r="H92" s="313" t="s">
        <v>164</v>
      </c>
      <c r="I92" s="401" t="s">
        <v>103</v>
      </c>
      <c r="J92" s="401"/>
      <c r="K92" s="401">
        <f>SUM(K83:K91)</f>
        <v>568</v>
      </c>
    </row>
    <row r="93" spans="1:11" ht="31.5" x14ac:dyDescent="0.5">
      <c r="A93" s="313"/>
      <c r="B93" s="324" t="s">
        <v>165</v>
      </c>
      <c r="C93" s="412" t="s">
        <v>166</v>
      </c>
      <c r="D93" s="487"/>
      <c r="E93" s="487"/>
      <c r="F93" s="487"/>
      <c r="G93" s="313"/>
      <c r="H93" s="313" t="s">
        <v>167</v>
      </c>
      <c r="I93" s="401"/>
      <c r="J93" s="401"/>
      <c r="K93" s="401"/>
    </row>
    <row r="94" spans="1:11" ht="31.5" x14ac:dyDescent="0.5">
      <c r="A94" s="313"/>
      <c r="B94" s="324" t="s">
        <v>168</v>
      </c>
      <c r="C94" s="412" t="s">
        <v>169</v>
      </c>
      <c r="D94" s="487"/>
      <c r="E94" s="487"/>
      <c r="F94" s="487"/>
      <c r="G94" s="313"/>
      <c r="H94" s="313" t="s">
        <v>170</v>
      </c>
      <c r="I94" s="401"/>
      <c r="J94" s="401"/>
      <c r="K94" s="401"/>
    </row>
    <row r="95" spans="1:11" ht="31.5" x14ac:dyDescent="0.5">
      <c r="A95" s="313"/>
      <c r="B95" s="324"/>
      <c r="C95" s="412"/>
      <c r="D95" s="487"/>
      <c r="E95" s="487"/>
      <c r="F95" s="487"/>
      <c r="G95" s="313"/>
      <c r="H95" s="313" t="s">
        <v>171</v>
      </c>
      <c r="I95" s="401" t="s">
        <v>3</v>
      </c>
      <c r="J95" s="401"/>
      <c r="K95" s="401"/>
    </row>
    <row r="96" spans="1:11" ht="31.5" x14ac:dyDescent="0.5">
      <c r="A96" s="313"/>
      <c r="B96" s="323" t="s">
        <v>172</v>
      </c>
      <c r="C96" s="412"/>
      <c r="D96" s="487" t="s">
        <v>3</v>
      </c>
      <c r="E96" s="487"/>
      <c r="F96" s="487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87"/>
      <c r="E97" s="487"/>
      <c r="F97" s="487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87"/>
      <c r="E98" s="487"/>
      <c r="F98" s="487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87"/>
      <c r="E99" s="487"/>
      <c r="F99" s="487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87"/>
      <c r="E100" s="487"/>
      <c r="F100" s="487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87"/>
      <c r="E101" s="487"/>
      <c r="F101" s="487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/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C35:D35"/>
    <mergeCell ref="D2:E2"/>
    <mergeCell ref="E3:G3"/>
    <mergeCell ref="E4:E5"/>
    <mergeCell ref="G4:G5"/>
    <mergeCell ref="E7:G7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A51:A52"/>
    <mergeCell ref="B52:B53"/>
    <mergeCell ref="C54:C55"/>
    <mergeCell ref="B81:H81"/>
    <mergeCell ref="I82:K82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A7" zoomScale="60" zoomScaleNormal="60" workbookViewId="0">
      <selection activeCell="B24" sqref="B24:F24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454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91"/>
      <c r="H2" s="491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92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93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456</v>
      </c>
      <c r="C8" s="47" t="s">
        <v>26</v>
      </c>
      <c r="D8" s="48" t="s">
        <v>27</v>
      </c>
      <c r="E8" s="49">
        <v>360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435</v>
      </c>
      <c r="C9" s="57" t="s">
        <v>29</v>
      </c>
      <c r="D9" s="48" t="s">
        <v>30</v>
      </c>
      <c r="E9" s="58"/>
      <c r="F9" s="39"/>
      <c r="G9" s="59"/>
      <c r="H9" s="490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314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455</v>
      </c>
      <c r="C11" s="57" t="s">
        <v>34</v>
      </c>
      <c r="D11" s="48" t="s">
        <v>35</v>
      </c>
      <c r="E11" s="58">
        <v>39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449"/>
      <c r="J13" s="450"/>
      <c r="K13" s="78"/>
    </row>
    <row r="14" spans="1:11" ht="33" customHeight="1" thickBot="1" x14ac:dyDescent="0.4">
      <c r="A14" s="70" t="s">
        <v>20</v>
      </c>
      <c r="B14" s="87" t="s">
        <v>437</v>
      </c>
      <c r="C14" s="88" t="s">
        <v>46</v>
      </c>
      <c r="D14" s="89" t="s">
        <v>47</v>
      </c>
      <c r="E14" s="90">
        <v>1073</v>
      </c>
      <c r="F14" s="90">
        <v>571</v>
      </c>
      <c r="G14" s="90">
        <v>1412</v>
      </c>
      <c r="H14" s="104"/>
      <c r="I14" s="79" t="s">
        <v>458</v>
      </c>
      <c r="J14" s="80" t="s">
        <v>459</v>
      </c>
      <c r="K14" s="494" t="s">
        <v>473</v>
      </c>
    </row>
    <row r="15" spans="1:11" ht="33" customHeight="1" thickBot="1" x14ac:dyDescent="0.4">
      <c r="A15" s="82" t="s">
        <v>20</v>
      </c>
      <c r="B15" s="87" t="s">
        <v>417</v>
      </c>
      <c r="C15" s="88" t="s">
        <v>46</v>
      </c>
      <c r="D15" s="89" t="s">
        <v>293</v>
      </c>
      <c r="E15" s="90">
        <v>902</v>
      </c>
      <c r="F15" s="90">
        <v>511</v>
      </c>
      <c r="G15" s="90">
        <v>1826</v>
      </c>
      <c r="H15" s="104"/>
      <c r="I15" s="79"/>
      <c r="J15" s="80" t="s">
        <v>460</v>
      </c>
      <c r="K15" s="93" t="s">
        <v>461</v>
      </c>
    </row>
    <row r="16" spans="1:11" ht="33" customHeight="1" thickBot="1" x14ac:dyDescent="0.4">
      <c r="A16" s="70"/>
      <c r="B16" s="71" t="s">
        <v>430</v>
      </c>
      <c r="C16" s="72" t="s">
        <v>26</v>
      </c>
      <c r="D16" s="73" t="s">
        <v>41</v>
      </c>
      <c r="E16" s="74">
        <v>928</v>
      </c>
      <c r="F16" s="74"/>
      <c r="G16" s="74">
        <v>1499</v>
      </c>
      <c r="H16" s="75" t="s">
        <v>457</v>
      </c>
      <c r="I16" s="83"/>
      <c r="J16" s="84"/>
      <c r="K16" s="93"/>
    </row>
    <row r="17" spans="1:11" ht="33" customHeight="1" thickBot="1" x14ac:dyDescent="0.4">
      <c r="A17" s="70"/>
      <c r="B17" s="71"/>
      <c r="C17" s="72"/>
      <c r="D17" s="73"/>
      <c r="E17" s="74"/>
      <c r="F17" s="74"/>
      <c r="G17" s="74"/>
      <c r="H17" s="75"/>
      <c r="I17" s="98"/>
      <c r="J17" s="99"/>
      <c r="K17" s="472"/>
    </row>
    <row r="18" spans="1:11" ht="33" customHeight="1" thickBot="1" x14ac:dyDescent="0.4">
      <c r="A18" s="70" t="s">
        <v>20</v>
      </c>
      <c r="B18" s="71" t="s">
        <v>464</v>
      </c>
      <c r="C18" s="72" t="s">
        <v>26</v>
      </c>
      <c r="D18" s="73" t="s">
        <v>43</v>
      </c>
      <c r="E18" s="74"/>
      <c r="F18" s="74">
        <v>101</v>
      </c>
      <c r="G18" s="74"/>
      <c r="H18" s="75"/>
      <c r="I18" s="98"/>
      <c r="J18" s="99"/>
      <c r="K18" s="100"/>
    </row>
    <row r="19" spans="1:11" ht="33" customHeight="1" thickBot="1" x14ac:dyDescent="0.4">
      <c r="A19" s="70"/>
      <c r="B19" s="71" t="s">
        <v>463</v>
      </c>
      <c r="C19" s="72" t="s">
        <v>29</v>
      </c>
      <c r="D19" s="73" t="s">
        <v>209</v>
      </c>
      <c r="E19" s="74"/>
      <c r="F19" s="74">
        <v>4</v>
      </c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 t="s">
        <v>463</v>
      </c>
      <c r="C20" s="72" t="s">
        <v>37</v>
      </c>
      <c r="D20" s="73" t="s">
        <v>44</v>
      </c>
      <c r="E20" s="74"/>
      <c r="F20" s="74">
        <v>2</v>
      </c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 t="s">
        <v>20</v>
      </c>
      <c r="B22" s="71" t="s">
        <v>465</v>
      </c>
      <c r="C22" s="72" t="s">
        <v>26</v>
      </c>
      <c r="D22" s="73" t="s">
        <v>453</v>
      </c>
      <c r="E22" s="74"/>
      <c r="F22" s="74">
        <v>450</v>
      </c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 t="s">
        <v>466</v>
      </c>
      <c r="C24" s="72" t="s">
        <v>26</v>
      </c>
      <c r="D24" s="73" t="s">
        <v>467</v>
      </c>
      <c r="E24" s="74"/>
      <c r="F24" s="74">
        <v>156</v>
      </c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 t="s">
        <v>468</v>
      </c>
      <c r="C28" s="72" t="s">
        <v>26</v>
      </c>
      <c r="D28" s="73" t="s">
        <v>43</v>
      </c>
      <c r="E28" s="74"/>
      <c r="F28" s="74">
        <v>220</v>
      </c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469</v>
      </c>
      <c r="C29" s="72" t="s">
        <v>26</v>
      </c>
      <c r="D29" s="73" t="s">
        <v>43</v>
      </c>
      <c r="E29" s="74"/>
      <c r="F29" s="74">
        <v>220</v>
      </c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3616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3616</v>
      </c>
      <c r="F35" s="139">
        <f>SUM(F8:F34)+I25</f>
        <v>2235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2903</v>
      </c>
      <c r="F36" s="149">
        <f>E36+F39+F44+F47+F48+F49++F50</f>
        <v>3672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475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674</v>
      </c>
      <c r="G39" s="171" t="s">
        <v>75</v>
      </c>
      <c r="H39" s="172" t="s">
        <v>462</v>
      </c>
      <c r="I39" s="173">
        <v>1</v>
      </c>
      <c r="J39" s="174">
        <v>56</v>
      </c>
      <c r="K39" s="175">
        <v>44645</v>
      </c>
    </row>
    <row r="40" spans="1:19" ht="25.5" customHeight="1" thickBot="1" x14ac:dyDescent="0.45">
      <c r="A40" s="531" t="s">
        <v>76</v>
      </c>
      <c r="B40" s="532"/>
      <c r="C40" s="176">
        <v>50</v>
      </c>
      <c r="D40" s="177">
        <f>900-C40</f>
        <v>850</v>
      </c>
      <c r="E40" s="178" t="s">
        <v>77</v>
      </c>
      <c r="F40" s="74">
        <v>928</v>
      </c>
      <c r="G40" s="171" t="s">
        <v>78</v>
      </c>
      <c r="H40" s="172" t="s">
        <v>470</v>
      </c>
      <c r="I40" s="173">
        <v>1</v>
      </c>
      <c r="J40" s="174">
        <v>50</v>
      </c>
      <c r="K40" s="175">
        <v>44648</v>
      </c>
    </row>
    <row r="41" spans="1:19" ht="25.5" customHeight="1" thickBot="1" x14ac:dyDescent="0.45">
      <c r="A41" s="531" t="s">
        <v>79</v>
      </c>
      <c r="B41" s="532"/>
      <c r="C41" s="176">
        <v>950</v>
      </c>
      <c r="D41" s="177">
        <f>3000-C41</f>
        <v>2050</v>
      </c>
      <c r="E41" s="179" t="s">
        <v>306</v>
      </c>
      <c r="F41" s="74"/>
      <c r="G41" s="171" t="s">
        <v>80</v>
      </c>
      <c r="H41" s="431" t="s">
        <v>471</v>
      </c>
      <c r="I41" s="173" t="s">
        <v>472</v>
      </c>
      <c r="J41" s="174">
        <v>300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13540</v>
      </c>
      <c r="D42" s="183">
        <f>15100-C42</f>
        <v>1560</v>
      </c>
      <c r="E42" s="184" t="s">
        <v>82</v>
      </c>
      <c r="F42" s="185">
        <v>850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6930</v>
      </c>
      <c r="D43" s="183">
        <f>10800-C43</f>
        <v>3870</v>
      </c>
      <c r="E43" s="186" t="s">
        <v>84</v>
      </c>
      <c r="F43" s="187">
        <v>1125</v>
      </c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3350</v>
      </c>
      <c r="D44" s="183">
        <f>6200-C44</f>
        <v>2850</v>
      </c>
      <c r="E44" s="193" t="s">
        <v>86</v>
      </c>
      <c r="F44" s="194">
        <v>39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99</v>
      </c>
      <c r="D45" s="183"/>
      <c r="E45" s="197" t="s">
        <v>88</v>
      </c>
      <c r="F45" s="198">
        <f>SUM(F39:F44)</f>
        <v>3616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587</v>
      </c>
      <c r="D46" s="200">
        <f>1600-C46</f>
        <v>1013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419</v>
      </c>
      <c r="B47" s="544"/>
      <c r="C47" s="204"/>
      <c r="D47" s="205"/>
      <c r="E47" s="206" t="s">
        <v>96</v>
      </c>
      <c r="F47" s="207">
        <v>56</v>
      </c>
      <c r="G47" s="208" t="s">
        <v>327</v>
      </c>
      <c r="H47" s="215"/>
      <c r="I47" s="173"/>
      <c r="J47" s="174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8280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23820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24820</v>
      </c>
      <c r="D50" s="220">
        <f>D40+D41+D42+D43+D44</f>
        <v>11180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244</v>
      </c>
      <c r="D52" s="232" t="s">
        <v>474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56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27961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7733</v>
      </c>
      <c r="J57" s="267"/>
      <c r="K57" s="268">
        <f>SUM(I57:I60)</f>
        <v>26286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14177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280</v>
      </c>
      <c r="J59" s="280">
        <f>I60+I58</f>
        <v>18273</v>
      </c>
      <c r="K59" s="281">
        <f>J59+I59</f>
        <v>18553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4096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697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978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19250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89" t="s">
        <v>140</v>
      </c>
      <c r="D83" s="489" t="s">
        <v>141</v>
      </c>
      <c r="E83" s="489" t="s">
        <v>142</v>
      </c>
      <c r="F83" s="315" t="s">
        <v>143</v>
      </c>
      <c r="G83" s="489"/>
      <c r="H83" s="316" t="s">
        <v>144</v>
      </c>
      <c r="I83" s="401" t="s">
        <v>218</v>
      </c>
      <c r="J83" s="401"/>
      <c r="K83" s="401">
        <v>265</v>
      </c>
    </row>
    <row r="84" spans="1:11" ht="31.5" x14ac:dyDescent="0.5">
      <c r="A84" s="313"/>
      <c r="B84" s="489" t="s">
        <v>145</v>
      </c>
      <c r="C84" s="313"/>
      <c r="D84" s="313"/>
      <c r="E84" s="313"/>
      <c r="F84" s="313"/>
      <c r="G84" s="313"/>
      <c r="H84" s="316" t="s">
        <v>148</v>
      </c>
      <c r="I84" s="401"/>
      <c r="J84" s="401"/>
      <c r="K84" s="401"/>
    </row>
    <row r="85" spans="1:11" ht="31.5" x14ac:dyDescent="0.5">
      <c r="A85" s="313"/>
      <c r="B85" s="324" t="s">
        <v>146</v>
      </c>
      <c r="C85" s="412" t="s">
        <v>147</v>
      </c>
      <c r="D85" s="489"/>
      <c r="E85" s="489"/>
      <c r="F85" s="489"/>
      <c r="G85" s="313"/>
      <c r="H85" s="316"/>
      <c r="I85" s="401"/>
      <c r="J85" s="401"/>
      <c r="K85" s="438"/>
    </row>
    <row r="86" spans="1:11" ht="31.5" x14ac:dyDescent="0.5">
      <c r="A86" s="313"/>
      <c r="B86" s="324"/>
      <c r="C86" s="412"/>
      <c r="D86" s="489"/>
      <c r="E86" s="489"/>
      <c r="F86" s="489"/>
      <c r="G86" s="313"/>
      <c r="H86" s="316"/>
      <c r="I86" s="401"/>
      <c r="J86" s="401"/>
      <c r="K86" s="401"/>
    </row>
    <row r="87" spans="1:11" ht="31.5" x14ac:dyDescent="0.5">
      <c r="A87" s="313"/>
      <c r="B87" s="324" t="s">
        <v>149</v>
      </c>
      <c r="C87" s="412" t="s">
        <v>150</v>
      </c>
      <c r="D87" s="489"/>
      <c r="E87" s="489"/>
      <c r="F87" s="489"/>
      <c r="G87" s="313"/>
      <c r="H87" s="318" t="s">
        <v>151</v>
      </c>
      <c r="I87" s="401"/>
      <c r="J87" s="401"/>
      <c r="K87" s="438"/>
    </row>
    <row r="88" spans="1:11" ht="31.5" x14ac:dyDescent="0.5">
      <c r="A88" s="313"/>
      <c r="B88" s="324" t="s">
        <v>152</v>
      </c>
      <c r="C88" s="412" t="s">
        <v>153</v>
      </c>
      <c r="D88" s="489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66">
        <v>154</v>
      </c>
    </row>
    <row r="89" spans="1:11" ht="31.5" x14ac:dyDescent="0.5">
      <c r="A89" s="313"/>
      <c r="B89" s="324" t="s">
        <v>155</v>
      </c>
      <c r="C89" s="412" t="s">
        <v>156</v>
      </c>
      <c r="D89" s="489"/>
      <c r="E89" s="319"/>
      <c r="F89" s="320"/>
      <c r="G89" s="321"/>
      <c r="H89" s="313" t="s">
        <v>157</v>
      </c>
      <c r="I89" s="401"/>
      <c r="J89" s="401"/>
      <c r="K89" s="401"/>
    </row>
    <row r="90" spans="1:11" ht="31.5" x14ac:dyDescent="0.5">
      <c r="A90" s="313"/>
      <c r="B90" s="323" t="s">
        <v>158</v>
      </c>
      <c r="C90" s="412"/>
      <c r="D90" s="489"/>
      <c r="E90" s="319"/>
      <c r="F90" s="320"/>
      <c r="G90" s="313"/>
      <c r="H90" s="313"/>
      <c r="I90" s="401" t="s">
        <v>229</v>
      </c>
      <c r="J90" s="401"/>
      <c r="K90" s="466">
        <v>149</v>
      </c>
    </row>
    <row r="91" spans="1:11" ht="31.5" x14ac:dyDescent="0.5">
      <c r="A91" s="313"/>
      <c r="B91" s="324" t="s">
        <v>159</v>
      </c>
      <c r="C91" s="412" t="s">
        <v>160</v>
      </c>
      <c r="D91" s="489"/>
      <c r="E91" s="489"/>
      <c r="F91" s="489"/>
      <c r="G91" s="313"/>
      <c r="H91" s="313" t="s">
        <v>161</v>
      </c>
      <c r="I91" s="401"/>
      <c r="J91" s="401"/>
      <c r="K91" s="401"/>
    </row>
    <row r="92" spans="1:11" ht="31.5" x14ac:dyDescent="0.5">
      <c r="A92" s="313"/>
      <c r="B92" s="324" t="s">
        <v>162</v>
      </c>
      <c r="C92" s="412" t="s">
        <v>163</v>
      </c>
      <c r="D92" s="489"/>
      <c r="E92" s="489"/>
      <c r="F92" s="489"/>
      <c r="G92" s="313"/>
      <c r="H92" s="313" t="s">
        <v>164</v>
      </c>
      <c r="I92" s="401" t="s">
        <v>103</v>
      </c>
      <c r="J92" s="401"/>
      <c r="K92" s="401">
        <f>SUM(K83:K91)</f>
        <v>568</v>
      </c>
    </row>
    <row r="93" spans="1:11" ht="31.5" x14ac:dyDescent="0.5">
      <c r="A93" s="313"/>
      <c r="B93" s="324" t="s">
        <v>165</v>
      </c>
      <c r="C93" s="412" t="s">
        <v>166</v>
      </c>
      <c r="D93" s="489"/>
      <c r="E93" s="489"/>
      <c r="F93" s="489"/>
      <c r="G93" s="313"/>
      <c r="H93" s="313" t="s">
        <v>167</v>
      </c>
      <c r="I93" s="401"/>
      <c r="J93" s="401"/>
      <c r="K93" s="401"/>
    </row>
    <row r="94" spans="1:11" ht="31.5" x14ac:dyDescent="0.5">
      <c r="A94" s="313"/>
      <c r="B94" s="324" t="s">
        <v>168</v>
      </c>
      <c r="C94" s="412" t="s">
        <v>169</v>
      </c>
      <c r="D94" s="489"/>
      <c r="E94" s="489"/>
      <c r="F94" s="489"/>
      <c r="G94" s="313"/>
      <c r="H94" s="313" t="s">
        <v>170</v>
      </c>
      <c r="I94" s="401"/>
      <c r="J94" s="401"/>
      <c r="K94" s="401"/>
    </row>
    <row r="95" spans="1:11" ht="31.5" x14ac:dyDescent="0.5">
      <c r="A95" s="313"/>
      <c r="B95" s="324"/>
      <c r="C95" s="412"/>
      <c r="D95" s="489"/>
      <c r="E95" s="489"/>
      <c r="F95" s="489"/>
      <c r="G95" s="313"/>
      <c r="H95" s="313" t="s">
        <v>171</v>
      </c>
      <c r="I95" s="401" t="s">
        <v>3</v>
      </c>
      <c r="J95" s="401"/>
      <c r="K95" s="401"/>
    </row>
    <row r="96" spans="1:11" ht="31.5" x14ac:dyDescent="0.5">
      <c r="A96" s="313"/>
      <c r="B96" s="323" t="s">
        <v>172</v>
      </c>
      <c r="C96" s="412"/>
      <c r="D96" s="489" t="s">
        <v>3</v>
      </c>
      <c r="E96" s="489"/>
      <c r="F96" s="489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89"/>
      <c r="E97" s="489"/>
      <c r="F97" s="489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89"/>
      <c r="E98" s="489"/>
      <c r="F98" s="489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89"/>
      <c r="E99" s="489"/>
      <c r="F99" s="489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89"/>
      <c r="E100" s="489"/>
      <c r="F100" s="489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89"/>
      <c r="E101" s="489"/>
      <c r="F101" s="489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/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topLeftCell="A10" zoomScale="60" zoomScaleNormal="60" workbookViewId="0">
      <selection activeCell="E17" sqref="E17:E25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193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14"/>
      <c r="H2" s="14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32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38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201</v>
      </c>
      <c r="C8" s="47" t="s">
        <v>26</v>
      </c>
      <c r="D8" s="48" t="s">
        <v>27</v>
      </c>
      <c r="E8" s="49">
        <v>193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200</v>
      </c>
      <c r="C9" s="57" t="s">
        <v>29</v>
      </c>
      <c r="D9" s="48" t="s">
        <v>30</v>
      </c>
      <c r="E9" s="58">
        <v>59</v>
      </c>
      <c r="F9" s="39"/>
      <c r="G9" s="59"/>
      <c r="H9" s="60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155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33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76"/>
      <c r="J13" s="77"/>
      <c r="K13" s="78"/>
    </row>
    <row r="14" spans="1:11" ht="33" customHeight="1" thickBot="1" x14ac:dyDescent="0.4">
      <c r="A14" s="70"/>
      <c r="B14" s="71"/>
      <c r="C14" s="72"/>
      <c r="D14" s="73"/>
      <c r="E14" s="74"/>
      <c r="F14" s="74"/>
      <c r="G14" s="74"/>
      <c r="H14" s="75"/>
      <c r="I14" s="79"/>
      <c r="J14" s="80"/>
      <c r="K14" s="81"/>
    </row>
    <row r="15" spans="1:11" ht="33" customHeight="1" thickBot="1" x14ac:dyDescent="0.4">
      <c r="A15" s="82"/>
      <c r="B15" s="71"/>
      <c r="C15" s="72"/>
      <c r="D15" s="73"/>
      <c r="E15" s="74"/>
      <c r="F15" s="74"/>
      <c r="G15" s="74"/>
      <c r="H15" s="75"/>
      <c r="I15" s="83"/>
      <c r="J15" s="84"/>
      <c r="K15" s="85"/>
    </row>
    <row r="16" spans="1:11" ht="33" customHeight="1" thickBot="1" x14ac:dyDescent="0.4">
      <c r="A16" s="86"/>
      <c r="B16" s="87"/>
      <c r="C16" s="88"/>
      <c r="D16" s="89"/>
      <c r="E16" s="90"/>
      <c r="F16" s="90"/>
      <c r="G16" s="91"/>
      <c r="H16" s="92"/>
      <c r="I16" s="83"/>
      <c r="J16" s="84"/>
      <c r="K16" s="93"/>
    </row>
    <row r="17" spans="1:11" ht="33" customHeight="1" thickBot="1" x14ac:dyDescent="0.4">
      <c r="A17" s="82" t="s">
        <v>20</v>
      </c>
      <c r="B17" s="87" t="s">
        <v>199</v>
      </c>
      <c r="C17" s="88" t="s">
        <v>197</v>
      </c>
      <c r="D17" s="89" t="s">
        <v>198</v>
      </c>
      <c r="E17" s="90">
        <v>188</v>
      </c>
      <c r="F17" s="90">
        <v>21</v>
      </c>
      <c r="G17" s="90">
        <v>188</v>
      </c>
      <c r="H17" s="104"/>
      <c r="I17" s="79"/>
      <c r="J17" s="80"/>
      <c r="K17" s="95"/>
    </row>
    <row r="18" spans="1:11" ht="33" customHeight="1" thickBot="1" x14ac:dyDescent="0.4">
      <c r="A18" s="70"/>
      <c r="B18" s="96" t="s">
        <v>40</v>
      </c>
      <c r="C18" s="97" t="s">
        <v>26</v>
      </c>
      <c r="D18" s="73" t="s">
        <v>41</v>
      </c>
      <c r="E18" s="74">
        <v>77</v>
      </c>
      <c r="F18" s="74"/>
      <c r="G18" s="74">
        <v>162</v>
      </c>
      <c r="H18" s="75" t="s">
        <v>194</v>
      </c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 t="s">
        <v>42</v>
      </c>
      <c r="C20" s="72" t="s">
        <v>26</v>
      </c>
      <c r="D20" s="73" t="s">
        <v>43</v>
      </c>
      <c r="E20" s="74">
        <v>103</v>
      </c>
      <c r="F20" s="74"/>
      <c r="G20" s="74">
        <v>219</v>
      </c>
      <c r="H20" s="75" t="s">
        <v>195</v>
      </c>
      <c r="I20" s="83"/>
      <c r="J20" s="84"/>
      <c r="K20" s="103"/>
    </row>
    <row r="21" spans="1:11" ht="33" customHeight="1" thickBot="1" x14ac:dyDescent="0.4">
      <c r="A21" s="70"/>
      <c r="B21" s="71" t="s">
        <v>42</v>
      </c>
      <c r="C21" s="72" t="s">
        <v>37</v>
      </c>
      <c r="D21" s="73" t="s">
        <v>44</v>
      </c>
      <c r="E21" s="74">
        <v>4</v>
      </c>
      <c r="F21" s="74"/>
      <c r="G21" s="74">
        <v>4</v>
      </c>
      <c r="H21" s="75" t="s">
        <v>196</v>
      </c>
      <c r="I21" s="98"/>
      <c r="J21" s="99"/>
      <c r="K21" s="101"/>
    </row>
    <row r="22" spans="1:11" ht="33" customHeight="1" thickBot="1" x14ac:dyDescent="0.4">
      <c r="A22" s="70"/>
      <c r="B22" s="87"/>
      <c r="C22" s="88"/>
      <c r="D22" s="89"/>
      <c r="E22" s="90"/>
      <c r="F22" s="90"/>
      <c r="G22" s="90"/>
      <c r="H22" s="104"/>
      <c r="I22" s="79"/>
      <c r="J22" s="80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 t="s">
        <v>50</v>
      </c>
      <c r="C24" s="72" t="s">
        <v>26</v>
      </c>
      <c r="D24" s="73" t="s">
        <v>51</v>
      </c>
      <c r="E24" s="74">
        <v>191</v>
      </c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 t="s">
        <v>53</v>
      </c>
      <c r="C28" s="72" t="s">
        <v>26</v>
      </c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54</v>
      </c>
      <c r="C29" s="72" t="s">
        <v>26</v>
      </c>
      <c r="D29" s="73"/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 t="s">
        <v>55</v>
      </c>
      <c r="C30" s="72" t="s">
        <v>26</v>
      </c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26"/>
      <c r="B32" s="87"/>
      <c r="C32" s="88"/>
      <c r="D32" s="89"/>
      <c r="E32" s="90"/>
      <c r="F32" s="90"/>
      <c r="G32" s="127"/>
      <c r="H32" s="119"/>
      <c r="I32" s="120"/>
      <c r="J32" s="121"/>
      <c r="K32" s="122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970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970</v>
      </c>
      <c r="F35" s="139">
        <f>SUM(F8:F34)+I25</f>
        <v>21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563</v>
      </c>
      <c r="F36" s="149">
        <f>E36+F39+F44+F47+F48+F49++F50</f>
        <v>970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207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407</v>
      </c>
      <c r="G39" s="171" t="s">
        <v>75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>
        <v>184</v>
      </c>
      <c r="G40" s="171" t="s">
        <v>78</v>
      </c>
      <c r="H40" s="172"/>
      <c r="I40" s="173"/>
      <c r="J40" s="174"/>
      <c r="K40" s="175"/>
    </row>
    <row r="41" spans="1:19" ht="25.5" customHeight="1" thickBot="1" x14ac:dyDescent="0.45">
      <c r="A41" s="531" t="s">
        <v>79</v>
      </c>
      <c r="B41" s="532"/>
      <c r="C41" s="176">
        <v>1100</v>
      </c>
      <c r="D41" s="177">
        <f>3000-C41</f>
        <v>1900</v>
      </c>
      <c r="E41" s="179" t="s">
        <v>203</v>
      </c>
      <c r="F41" s="74">
        <v>191</v>
      </c>
      <c r="G41" s="171" t="s">
        <v>80</v>
      </c>
      <c r="H41" s="180"/>
      <c r="I41" s="173"/>
      <c r="J41" s="174"/>
      <c r="K41" s="181"/>
    </row>
    <row r="42" spans="1:19" ht="25.5" customHeight="1" thickBot="1" x14ac:dyDescent="0.45">
      <c r="A42" s="515" t="s">
        <v>81</v>
      </c>
      <c r="B42" s="516"/>
      <c r="C42" s="182">
        <v>7335</v>
      </c>
      <c r="D42" s="183">
        <f>15100-C42</f>
        <v>7765</v>
      </c>
      <c r="E42" s="184" t="s">
        <v>82</v>
      </c>
      <c r="F42" s="185">
        <v>188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6645</v>
      </c>
      <c r="D43" s="183">
        <f>10800-C43</f>
        <v>4155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5540</v>
      </c>
      <c r="D44" s="183">
        <f>6200-C44</f>
        <v>660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202</v>
      </c>
      <c r="B45" s="516"/>
      <c r="C45" s="182">
        <v>118</v>
      </c>
      <c r="D45" s="183"/>
      <c r="E45" s="197" t="s">
        <v>88</v>
      </c>
      <c r="F45" s="198">
        <f>SUM(F39:F44)</f>
        <v>970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553</v>
      </c>
      <c r="D46" s="200">
        <f>1600-C46</f>
        <v>1047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97</v>
      </c>
      <c r="H47" s="209"/>
      <c r="I47" s="173"/>
      <c r="J47" s="210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12580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19520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20640</v>
      </c>
      <c r="D50" s="220">
        <f>D40+D41+D42+D43+D44</f>
        <v>15360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 t="s">
        <v>205</v>
      </c>
      <c r="C52" s="231" t="s">
        <v>113</v>
      </c>
      <c r="D52" s="232" t="s">
        <v>204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217</v>
      </c>
      <c r="I56" s="260">
        <f>I57+I58+I59+I60+I61+I62</f>
        <v>970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407</v>
      </c>
      <c r="J57" s="267"/>
      <c r="K57" s="268">
        <f>SUM(I57:I60)</f>
        <v>970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375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126</v>
      </c>
      <c r="I59" s="279"/>
      <c r="J59" s="280">
        <f>I60+I58</f>
        <v>563</v>
      </c>
      <c r="K59" s="281">
        <f>J59+I59</f>
        <v>563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188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/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/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563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206</v>
      </c>
      <c r="J82" s="549"/>
      <c r="K82" s="549"/>
    </row>
    <row r="83" spans="1:11" ht="23.25" x14ac:dyDescent="0.35">
      <c r="A83" s="313"/>
      <c r="B83" s="313"/>
      <c r="C83" s="314" t="s">
        <v>140</v>
      </c>
      <c r="D83" s="314" t="s">
        <v>141</v>
      </c>
      <c r="E83" s="314" t="s">
        <v>142</v>
      </c>
      <c r="F83" s="315" t="s">
        <v>143</v>
      </c>
      <c r="G83" s="314"/>
      <c r="H83" s="316" t="s">
        <v>144</v>
      </c>
      <c r="I83" s="316"/>
      <c r="J83" s="313"/>
      <c r="K83" s="313"/>
    </row>
    <row r="84" spans="1:11" x14ac:dyDescent="0.25">
      <c r="A84" s="313"/>
      <c r="B84" s="314" t="s">
        <v>145</v>
      </c>
      <c r="C84" s="313"/>
      <c r="D84" s="313"/>
      <c r="E84" s="313"/>
      <c r="F84" s="313"/>
      <c r="G84" s="313"/>
      <c r="H84" s="313"/>
      <c r="I84" s="313"/>
      <c r="J84" s="313"/>
      <c r="K84" s="313"/>
    </row>
    <row r="85" spans="1:11" ht="23.25" x14ac:dyDescent="0.35">
      <c r="A85" s="313"/>
      <c r="B85" s="313" t="s">
        <v>146</v>
      </c>
      <c r="C85" s="317" t="s">
        <v>147</v>
      </c>
      <c r="D85" s="314"/>
      <c r="E85" s="314"/>
      <c r="F85" s="314"/>
      <c r="G85" s="313"/>
      <c r="H85" s="316" t="s">
        <v>148</v>
      </c>
      <c r="I85" s="313"/>
      <c r="J85" s="313"/>
      <c r="K85" s="313"/>
    </row>
    <row r="86" spans="1:11" ht="18.75" x14ac:dyDescent="0.3">
      <c r="A86" s="313"/>
      <c r="B86" s="313" t="s">
        <v>149</v>
      </c>
      <c r="C86" s="317" t="s">
        <v>150</v>
      </c>
      <c r="D86" s="314"/>
      <c r="E86" s="314"/>
      <c r="F86" s="314"/>
      <c r="G86" s="313"/>
      <c r="H86" s="318" t="s">
        <v>151</v>
      </c>
      <c r="I86" s="313"/>
      <c r="J86" s="313"/>
      <c r="K86" s="313"/>
    </row>
    <row r="87" spans="1:11" ht="15.75" x14ac:dyDescent="0.25">
      <c r="A87" s="313"/>
      <c r="B87" s="313" t="s">
        <v>152</v>
      </c>
      <c r="C87" s="317" t="s">
        <v>153</v>
      </c>
      <c r="D87" s="314"/>
      <c r="E87" s="319" t="s">
        <v>3</v>
      </c>
      <c r="F87" s="320"/>
      <c r="G87" s="313"/>
      <c r="H87" s="313" t="s">
        <v>154</v>
      </c>
      <c r="I87" s="313"/>
      <c r="J87" s="313"/>
      <c r="K87" s="313"/>
    </row>
    <row r="88" spans="1:11" ht="15.75" x14ac:dyDescent="0.25">
      <c r="A88" s="313"/>
      <c r="B88" s="313" t="s">
        <v>155</v>
      </c>
      <c r="C88" s="317" t="s">
        <v>156</v>
      </c>
      <c r="D88" s="314"/>
      <c r="E88" s="319"/>
      <c r="F88" s="320"/>
      <c r="G88" s="321"/>
      <c r="H88" s="313" t="s">
        <v>157</v>
      </c>
      <c r="I88" s="313"/>
      <c r="J88" s="313"/>
      <c r="K88" s="313"/>
    </row>
    <row r="89" spans="1:11" ht="15.75" x14ac:dyDescent="0.25">
      <c r="A89" s="313"/>
      <c r="B89" s="314" t="s">
        <v>158</v>
      </c>
      <c r="C89" s="317"/>
      <c r="D89" s="314"/>
      <c r="E89" s="319"/>
      <c r="F89" s="320"/>
      <c r="G89" s="313"/>
      <c r="H89" s="313"/>
      <c r="I89" s="313"/>
      <c r="J89" s="313"/>
      <c r="K89" s="313"/>
    </row>
    <row r="90" spans="1:11" ht="15.75" x14ac:dyDescent="0.25">
      <c r="A90" s="313"/>
      <c r="B90" s="313" t="s">
        <v>159</v>
      </c>
      <c r="C90" s="317" t="s">
        <v>160</v>
      </c>
      <c r="D90" s="314"/>
      <c r="E90" s="314"/>
      <c r="F90" s="314"/>
      <c r="G90" s="313"/>
      <c r="H90" s="313" t="s">
        <v>161</v>
      </c>
      <c r="I90" s="313"/>
      <c r="J90" s="313"/>
      <c r="K90" s="313"/>
    </row>
    <row r="91" spans="1:11" ht="15.75" x14ac:dyDescent="0.25">
      <c r="A91" s="313"/>
      <c r="B91" s="313" t="s">
        <v>162</v>
      </c>
      <c r="C91" s="317" t="s">
        <v>163</v>
      </c>
      <c r="D91" s="314"/>
      <c r="E91" s="314"/>
      <c r="F91" s="314"/>
      <c r="G91" s="313"/>
      <c r="H91" s="313" t="s">
        <v>164</v>
      </c>
      <c r="I91" s="313"/>
      <c r="J91" s="313"/>
      <c r="K91" s="313"/>
    </row>
    <row r="92" spans="1:11" ht="15.75" x14ac:dyDescent="0.25">
      <c r="A92" s="313"/>
      <c r="B92" s="313" t="s">
        <v>165</v>
      </c>
      <c r="C92" s="317" t="s">
        <v>166</v>
      </c>
      <c r="D92" s="314"/>
      <c r="E92" s="314"/>
      <c r="F92" s="314"/>
      <c r="G92" s="313"/>
      <c r="H92" s="313" t="s">
        <v>167</v>
      </c>
      <c r="I92" s="313"/>
      <c r="J92" s="313"/>
      <c r="K92" s="313"/>
    </row>
    <row r="93" spans="1:11" ht="15.75" x14ac:dyDescent="0.25">
      <c r="A93" s="313"/>
      <c r="B93" s="313" t="s">
        <v>168</v>
      </c>
      <c r="C93" s="317" t="s">
        <v>169</v>
      </c>
      <c r="D93" s="314"/>
      <c r="E93" s="314"/>
      <c r="F93" s="314"/>
      <c r="G93" s="313"/>
      <c r="H93" s="313" t="s">
        <v>170</v>
      </c>
      <c r="I93" s="313"/>
      <c r="J93" s="313"/>
      <c r="K93" s="313"/>
    </row>
    <row r="94" spans="1:11" ht="15.75" x14ac:dyDescent="0.25">
      <c r="A94" s="313"/>
      <c r="B94" s="313"/>
      <c r="C94" s="317"/>
      <c r="D94" s="314"/>
      <c r="E94" s="314"/>
      <c r="F94" s="314"/>
      <c r="G94" s="313"/>
      <c r="H94" s="313" t="s">
        <v>171</v>
      </c>
      <c r="I94" s="313" t="s">
        <v>3</v>
      </c>
      <c r="J94" s="313"/>
      <c r="K94" s="313"/>
    </row>
    <row r="95" spans="1:11" ht="15.75" x14ac:dyDescent="0.25">
      <c r="A95" s="313"/>
      <c r="B95" s="314" t="s">
        <v>172</v>
      </c>
      <c r="C95" s="317"/>
      <c r="D95" s="314" t="s">
        <v>3</v>
      </c>
      <c r="E95" s="314"/>
      <c r="F95" s="314"/>
      <c r="G95" s="313"/>
      <c r="H95" s="313" t="s">
        <v>173</v>
      </c>
      <c r="I95" s="313"/>
      <c r="J95" s="313"/>
      <c r="K95" s="313"/>
    </row>
    <row r="96" spans="1:11" ht="15.75" x14ac:dyDescent="0.25">
      <c r="A96" s="313"/>
      <c r="B96" s="313" t="s">
        <v>174</v>
      </c>
      <c r="C96" s="317" t="s">
        <v>175</v>
      </c>
      <c r="D96" s="314"/>
      <c r="E96" s="314"/>
      <c r="F96" s="314"/>
      <c r="G96" s="313"/>
      <c r="H96" s="313"/>
      <c r="I96" s="313"/>
      <c r="J96" s="313"/>
      <c r="K96" s="313"/>
    </row>
    <row r="97" spans="1:12" ht="15.75" x14ac:dyDescent="0.25">
      <c r="A97" s="313"/>
      <c r="B97" s="313" t="s">
        <v>176</v>
      </c>
      <c r="C97" s="317" t="s">
        <v>177</v>
      </c>
      <c r="D97" s="314"/>
      <c r="E97" s="314"/>
      <c r="F97" s="314"/>
      <c r="G97" s="313"/>
      <c r="H97" s="313"/>
      <c r="I97" s="313"/>
      <c r="J97" s="313"/>
      <c r="K97" s="313"/>
    </row>
    <row r="98" spans="1:12" ht="15.75" x14ac:dyDescent="0.25">
      <c r="A98" s="313"/>
      <c r="B98" s="313" t="s">
        <v>178</v>
      </c>
      <c r="C98" s="317" t="s">
        <v>179</v>
      </c>
      <c r="D98" s="314"/>
      <c r="E98" s="314"/>
      <c r="F98" s="314"/>
      <c r="G98" s="313"/>
      <c r="H98" s="313"/>
      <c r="I98" s="313"/>
      <c r="J98" s="313"/>
      <c r="K98" s="313"/>
    </row>
    <row r="99" spans="1:12" ht="15.75" x14ac:dyDescent="0.25">
      <c r="A99" s="313"/>
      <c r="B99" s="313" t="s">
        <v>180</v>
      </c>
      <c r="C99" s="317" t="s">
        <v>181</v>
      </c>
      <c r="D99" s="314"/>
      <c r="E99" s="314"/>
      <c r="F99" s="314"/>
      <c r="G99" s="313"/>
      <c r="H99" s="313"/>
      <c r="I99" s="313"/>
      <c r="J99" s="313"/>
      <c r="K99" s="313"/>
    </row>
    <row r="100" spans="1:12" ht="15.75" x14ac:dyDescent="0.25">
      <c r="A100" s="313"/>
      <c r="B100" s="313"/>
      <c r="C100" s="322"/>
      <c r="D100" s="314"/>
      <c r="E100" s="314"/>
      <c r="F100" s="314"/>
      <c r="G100" s="313"/>
      <c r="H100" s="313"/>
      <c r="I100" s="313"/>
      <c r="J100" s="313"/>
      <c r="K100" s="313"/>
    </row>
    <row r="101" spans="1:12" x14ac:dyDescent="0.25">
      <c r="A101" s="313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</row>
    <row r="102" spans="1:12" ht="21" x14ac:dyDescent="0.35">
      <c r="A102" s="313"/>
      <c r="B102" s="313"/>
      <c r="C102" s="323"/>
      <c r="D102" s="323"/>
      <c r="E102" s="313"/>
      <c r="F102" s="313"/>
      <c r="G102" s="313"/>
      <c r="H102" s="313"/>
      <c r="I102" s="313"/>
      <c r="J102" s="313"/>
      <c r="K102" s="313"/>
    </row>
    <row r="103" spans="1:12" ht="11.25" customHeight="1" x14ac:dyDescent="0.35">
      <c r="A103" s="313"/>
      <c r="B103" s="324"/>
      <c r="C103" s="323"/>
      <c r="D103" s="323"/>
      <c r="E103" s="313"/>
      <c r="F103" s="324"/>
      <c r="G103" s="313"/>
      <c r="H103" s="323"/>
      <c r="I103" s="323"/>
      <c r="J103" s="323"/>
      <c r="K103" s="324"/>
    </row>
    <row r="104" spans="1:12" ht="42" x14ac:dyDescent="0.35">
      <c r="A104" s="325" t="s">
        <v>182</v>
      </c>
      <c r="B104" s="326" t="s">
        <v>183</v>
      </c>
      <c r="C104" s="326" t="s">
        <v>184</v>
      </c>
      <c r="D104" s="326" t="s">
        <v>185</v>
      </c>
      <c r="E104" s="327" t="s">
        <v>186</v>
      </c>
      <c r="F104" s="328"/>
      <c r="G104" s="329" t="s">
        <v>187</v>
      </c>
      <c r="H104" s="328" t="s">
        <v>188</v>
      </c>
      <c r="I104" s="328" t="s">
        <v>189</v>
      </c>
      <c r="J104" s="328"/>
      <c r="K104" s="330" t="s">
        <v>190</v>
      </c>
    </row>
    <row r="105" spans="1:12" ht="28.5" x14ac:dyDescent="0.45">
      <c r="A105" s="331">
        <v>44197</v>
      </c>
      <c r="B105" s="332" t="s">
        <v>191</v>
      </c>
      <c r="C105" s="333">
        <v>175</v>
      </c>
      <c r="D105" s="334">
        <v>0</v>
      </c>
      <c r="E105" s="335">
        <v>105.5</v>
      </c>
      <c r="F105" s="336"/>
      <c r="G105" s="333">
        <v>175</v>
      </c>
      <c r="H105" s="337">
        <v>0</v>
      </c>
      <c r="I105" s="338">
        <v>40</v>
      </c>
      <c r="J105" s="339"/>
      <c r="K105" s="339"/>
      <c r="L105" s="339"/>
    </row>
    <row r="106" spans="1:12" ht="21" customHeight="1" x14ac:dyDescent="0.4">
      <c r="A106" s="331">
        <v>44228</v>
      </c>
      <c r="B106" s="340" t="s">
        <v>192</v>
      </c>
      <c r="C106" s="341">
        <v>69.5</v>
      </c>
      <c r="D106" s="342">
        <v>0</v>
      </c>
      <c r="E106" s="343"/>
      <c r="F106" s="344"/>
      <c r="G106" s="335">
        <v>135</v>
      </c>
      <c r="H106" s="345"/>
      <c r="I106" s="335"/>
      <c r="J106" s="339"/>
      <c r="K106" s="346"/>
    </row>
    <row r="107" spans="1:12" ht="21" customHeight="1" x14ac:dyDescent="0.4">
      <c r="A107" s="331">
        <v>44256</v>
      </c>
      <c r="B107" s="347"/>
      <c r="C107" s="348"/>
      <c r="D107" s="349"/>
      <c r="E107" s="348"/>
      <c r="F107" s="350"/>
      <c r="G107" s="335"/>
      <c r="H107" s="335"/>
      <c r="I107" s="335"/>
      <c r="J107" s="339"/>
      <c r="K107" s="346"/>
    </row>
    <row r="108" spans="1:12" ht="21" customHeight="1" x14ac:dyDescent="0.4">
      <c r="A108" s="331">
        <v>44287</v>
      </c>
      <c r="B108" s="340"/>
      <c r="C108" s="351"/>
      <c r="D108" s="352"/>
      <c r="E108" s="353"/>
      <c r="F108" s="354"/>
      <c r="G108" s="355"/>
      <c r="H108" s="345"/>
      <c r="I108" s="345"/>
      <c r="J108" s="339"/>
      <c r="K108" s="339"/>
    </row>
    <row r="109" spans="1:12" ht="26.25" x14ac:dyDescent="0.4">
      <c r="A109" s="331">
        <v>44317</v>
      </c>
      <c r="B109" s="340"/>
      <c r="C109" s="334"/>
      <c r="D109" s="356"/>
      <c r="E109" s="353"/>
      <c r="F109" s="357"/>
      <c r="G109" s="358"/>
      <c r="H109" s="345"/>
      <c r="I109" s="345"/>
      <c r="J109" s="339"/>
      <c r="K109" s="346"/>
    </row>
    <row r="110" spans="1:12" ht="26.25" x14ac:dyDescent="0.4">
      <c r="A110" s="331">
        <v>44348</v>
      </c>
      <c r="B110" s="340"/>
      <c r="C110" s="335"/>
      <c r="D110" s="359"/>
      <c r="E110" s="360"/>
      <c r="F110" s="361"/>
      <c r="G110" s="346"/>
      <c r="H110" s="362"/>
      <c r="I110" s="345"/>
      <c r="J110" s="339"/>
      <c r="K110" s="339"/>
    </row>
    <row r="111" spans="1:12" ht="26.25" x14ac:dyDescent="0.4">
      <c r="A111" s="331">
        <v>44378</v>
      </c>
      <c r="B111" s="340"/>
      <c r="C111" s="335"/>
      <c r="D111" s="349"/>
      <c r="E111" s="335"/>
      <c r="F111" s="338"/>
      <c r="G111" s="362"/>
      <c r="H111" s="362"/>
      <c r="I111" s="345"/>
      <c r="J111" s="339"/>
      <c r="K111" s="339"/>
    </row>
    <row r="112" spans="1:12" ht="26.25" x14ac:dyDescent="0.4">
      <c r="A112" s="331">
        <v>44409</v>
      </c>
      <c r="B112" s="363"/>
      <c r="C112" s="335"/>
      <c r="D112" s="334"/>
      <c r="E112" s="335"/>
      <c r="F112" s="334"/>
      <c r="G112" s="334"/>
      <c r="H112" s="335"/>
      <c r="I112" s="334"/>
      <c r="J112" s="339"/>
      <c r="K112" s="364"/>
    </row>
    <row r="113" spans="1:11" ht="26.25" x14ac:dyDescent="0.4">
      <c r="A113" s="331">
        <v>44440</v>
      </c>
      <c r="B113" s="340"/>
      <c r="C113" s="335"/>
      <c r="D113" s="334"/>
      <c r="E113" s="335"/>
      <c r="F113" s="362"/>
      <c r="G113" s="335"/>
      <c r="H113" s="343"/>
      <c r="I113" s="339"/>
      <c r="J113" s="339"/>
      <c r="K113" s="358"/>
    </row>
    <row r="114" spans="1:11" ht="26.25" x14ac:dyDescent="0.4">
      <c r="A114" s="331">
        <v>44470</v>
      </c>
      <c r="B114" s="340"/>
      <c r="C114" s="343"/>
      <c r="D114" s="365"/>
      <c r="E114" s="343"/>
      <c r="F114" s="366"/>
      <c r="G114" s="335"/>
      <c r="H114" s="343"/>
      <c r="I114" s="365"/>
      <c r="J114" s="339"/>
      <c r="K114" s="358"/>
    </row>
    <row r="115" spans="1:11" ht="26.25" x14ac:dyDescent="0.4">
      <c r="A115" s="331">
        <v>44501</v>
      </c>
      <c r="B115" s="340"/>
      <c r="C115" s="335"/>
      <c r="D115" s="367"/>
      <c r="E115" s="368"/>
      <c r="F115" s="369"/>
      <c r="G115" s="335"/>
      <c r="H115" s="334"/>
      <c r="I115" s="370"/>
      <c r="J115" s="339"/>
      <c r="K115" s="371"/>
    </row>
    <row r="116" spans="1:11" ht="28.5" x14ac:dyDescent="0.45">
      <c r="A116" s="331">
        <v>44531</v>
      </c>
      <c r="B116" s="364"/>
      <c r="C116" s="372"/>
      <c r="D116" s="348"/>
      <c r="E116" s="368"/>
      <c r="F116" s="373"/>
      <c r="G116" s="335"/>
      <c r="H116" s="334"/>
      <c r="I116" s="358"/>
      <c r="J116" s="339"/>
      <c r="K116" s="374"/>
    </row>
    <row r="117" spans="1:11" ht="28.5" customHeight="1" x14ac:dyDescent="0.4">
      <c r="A117" s="331">
        <v>44562</v>
      </c>
      <c r="B117" s="364"/>
      <c r="C117" s="339"/>
      <c r="D117" s="334"/>
      <c r="E117" s="335"/>
      <c r="F117" s="336"/>
      <c r="G117" s="338"/>
      <c r="H117" s="337"/>
      <c r="I117" s="338"/>
      <c r="J117" s="339"/>
      <c r="K117" s="371"/>
    </row>
    <row r="118" spans="1:11" ht="28.5" x14ac:dyDescent="0.45">
      <c r="A118" s="375"/>
      <c r="B118" s="364"/>
      <c r="C118" s="339"/>
      <c r="D118" s="334"/>
      <c r="E118" s="362"/>
      <c r="F118" s="376"/>
      <c r="G118" s="360"/>
      <c r="H118" s="362"/>
      <c r="I118" s="377"/>
      <c r="J118" s="334"/>
      <c r="K118" s="333"/>
    </row>
    <row r="119" spans="1:11" ht="28.5" x14ac:dyDescent="0.45">
      <c r="A119" s="375"/>
      <c r="B119" s="333"/>
      <c r="C119" s="362"/>
      <c r="D119" s="335">
        <f>SUM(D105:D118)</f>
        <v>0</v>
      </c>
      <c r="E119" s="335">
        <f>SUM(E105:E118)</f>
        <v>105.5</v>
      </c>
      <c r="F119" s="362"/>
      <c r="G119" s="362"/>
      <c r="H119" s="378"/>
      <c r="I119" s="362"/>
      <c r="J119" s="379"/>
      <c r="K119" s="379"/>
    </row>
    <row r="120" spans="1:11" ht="23.25" customHeight="1" x14ac:dyDescent="0.45">
      <c r="A120" s="375"/>
      <c r="B120" s="350"/>
      <c r="C120" s="380"/>
      <c r="D120" s="345"/>
      <c r="E120" s="381"/>
      <c r="F120" s="362"/>
      <c r="G120" s="362"/>
      <c r="H120" s="382"/>
      <c r="I120" s="362"/>
      <c r="J120" s="379"/>
      <c r="K120" s="379"/>
    </row>
    <row r="121" spans="1:11" ht="23.25" customHeight="1" x14ac:dyDescent="0.45">
      <c r="A121" s="383"/>
      <c r="B121" s="364"/>
      <c r="C121" s="380"/>
      <c r="D121" s="362"/>
      <c r="E121" s="381"/>
      <c r="F121" s="362"/>
      <c r="G121" s="371"/>
      <c r="H121" s="384"/>
      <c r="I121" s="385"/>
      <c r="J121" s="379"/>
      <c r="K121" s="379"/>
    </row>
    <row r="122" spans="1:11" ht="23.25" customHeight="1" x14ac:dyDescent="0.45">
      <c r="A122" s="383"/>
      <c r="B122" s="386"/>
      <c r="C122" s="380"/>
      <c r="D122" s="345"/>
      <c r="E122" s="381"/>
      <c r="F122" s="362"/>
      <c r="G122" s="362"/>
      <c r="H122" s="384"/>
      <c r="I122" s="387"/>
      <c r="J122" s="379"/>
      <c r="K122" s="333"/>
    </row>
    <row r="123" spans="1:11" ht="28.5" x14ac:dyDescent="0.45">
      <c r="A123" s="383"/>
      <c r="B123" s="386"/>
      <c r="C123" s="362"/>
      <c r="D123" s="345"/>
      <c r="E123" s="362"/>
      <c r="F123" s="362"/>
      <c r="G123" s="388"/>
      <c r="H123" s="384"/>
      <c r="I123" s="362"/>
      <c r="J123" s="379"/>
      <c r="K123" s="379"/>
    </row>
    <row r="124" spans="1:11" ht="28.5" x14ac:dyDescent="0.45">
      <c r="A124" s="383"/>
      <c r="B124" s="389"/>
      <c r="C124" s="383"/>
      <c r="D124" s="292"/>
      <c r="E124" s="383"/>
      <c r="F124" s="383"/>
      <c r="G124" s="362"/>
      <c r="H124" s="345"/>
      <c r="I124" s="390"/>
      <c r="J124" s="391"/>
      <c r="K124" s="391"/>
    </row>
    <row r="125" spans="1:11" ht="28.5" x14ac:dyDescent="0.45">
      <c r="A125" s="383"/>
      <c r="B125" s="383"/>
      <c r="C125" s="392"/>
      <c r="D125" s="392"/>
      <c r="E125" s="392"/>
      <c r="F125" s="383"/>
      <c r="G125" s="393"/>
      <c r="H125" s="371"/>
      <c r="I125" s="335"/>
      <c r="J125" s="391"/>
      <c r="K125" s="391"/>
    </row>
    <row r="126" spans="1:11" ht="28.5" x14ac:dyDescent="0.45">
      <c r="A126" s="383"/>
      <c r="B126" s="394"/>
      <c r="C126" s="394"/>
      <c r="D126" s="394"/>
      <c r="E126" s="328"/>
      <c r="F126" s="383"/>
      <c r="G126" s="362"/>
      <c r="H126" s="362"/>
      <c r="I126" s="334"/>
      <c r="J126" s="391"/>
      <c r="K126" s="395"/>
    </row>
    <row r="127" spans="1:11" ht="28.5" x14ac:dyDescent="0.45">
      <c r="A127" s="383"/>
      <c r="B127" s="383"/>
      <c r="C127" s="383"/>
      <c r="D127" s="383"/>
      <c r="E127" s="383"/>
      <c r="F127" s="383"/>
      <c r="G127" s="372"/>
      <c r="H127" s="362"/>
      <c r="I127" s="362"/>
      <c r="J127" s="391"/>
      <c r="K127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2" fitToHeight="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A19" zoomScale="60" zoomScaleNormal="60" workbookViewId="0">
      <selection activeCell="B1" sqref="B1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2.8554687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476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97"/>
      <c r="H2" s="497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98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99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478</v>
      </c>
      <c r="C8" s="47" t="s">
        <v>26</v>
      </c>
      <c r="D8" s="48" t="s">
        <v>27</v>
      </c>
      <c r="E8" s="49">
        <v>432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477</v>
      </c>
      <c r="C9" s="57" t="s">
        <v>29</v>
      </c>
      <c r="D9" s="48" t="s">
        <v>30</v>
      </c>
      <c r="E9" s="58">
        <v>95</v>
      </c>
      <c r="F9" s="39"/>
      <c r="G9" s="59"/>
      <c r="H9" s="496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218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479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449"/>
      <c r="J13" s="450"/>
      <c r="K13" s="78"/>
    </row>
    <row r="14" spans="1:11" ht="33" customHeight="1" thickBot="1" x14ac:dyDescent="0.4">
      <c r="A14" s="70" t="s">
        <v>20</v>
      </c>
      <c r="B14" s="87" t="s">
        <v>437</v>
      </c>
      <c r="C14" s="88" t="s">
        <v>46</v>
      </c>
      <c r="D14" s="89" t="s">
        <v>495</v>
      </c>
      <c r="E14" s="90">
        <v>307</v>
      </c>
      <c r="F14" s="90">
        <v>267</v>
      </c>
      <c r="G14" s="90">
        <v>1719</v>
      </c>
      <c r="H14" s="104"/>
      <c r="I14" s="79"/>
      <c r="J14" s="80" t="s">
        <v>481</v>
      </c>
      <c r="K14" s="494" t="s">
        <v>482</v>
      </c>
    </row>
    <row r="15" spans="1:11" ht="33" customHeight="1" thickBot="1" x14ac:dyDescent="0.4">
      <c r="A15" s="82" t="s">
        <v>20</v>
      </c>
      <c r="B15" s="87" t="s">
        <v>417</v>
      </c>
      <c r="C15" s="88" t="s">
        <v>46</v>
      </c>
      <c r="D15" s="89" t="s">
        <v>496</v>
      </c>
      <c r="E15" s="90">
        <v>379</v>
      </c>
      <c r="F15" s="90">
        <v>132</v>
      </c>
      <c r="G15" s="90">
        <v>2205</v>
      </c>
      <c r="H15" s="104"/>
      <c r="I15" s="79"/>
      <c r="J15" s="80" t="s">
        <v>483</v>
      </c>
      <c r="K15" s="93"/>
    </row>
    <row r="16" spans="1:11" ht="33" customHeight="1" thickBot="1" x14ac:dyDescent="0.4">
      <c r="A16" s="70" t="s">
        <v>20</v>
      </c>
      <c r="B16" s="71" t="s">
        <v>493</v>
      </c>
      <c r="C16" s="72" t="s">
        <v>26</v>
      </c>
      <c r="D16" s="73" t="s">
        <v>43</v>
      </c>
      <c r="E16" s="74"/>
      <c r="F16" s="74">
        <v>220</v>
      </c>
      <c r="G16" s="74"/>
      <c r="H16" s="75"/>
      <c r="I16" s="83"/>
      <c r="J16" s="84"/>
      <c r="K16" s="93"/>
    </row>
    <row r="17" spans="1:11" ht="33" customHeight="1" thickBot="1" x14ac:dyDescent="0.4">
      <c r="A17" s="70" t="s">
        <v>20</v>
      </c>
      <c r="B17" s="71" t="s">
        <v>485</v>
      </c>
      <c r="C17" s="72" t="s">
        <v>26</v>
      </c>
      <c r="D17" s="73" t="s">
        <v>453</v>
      </c>
      <c r="E17" s="74">
        <v>102</v>
      </c>
      <c r="F17" s="74">
        <v>324</v>
      </c>
      <c r="G17" s="74">
        <v>102</v>
      </c>
      <c r="H17" s="75"/>
      <c r="I17" s="98"/>
      <c r="J17" s="99"/>
      <c r="K17" s="472"/>
    </row>
    <row r="18" spans="1:11" ht="33" customHeight="1" thickBot="1" x14ac:dyDescent="0.4">
      <c r="A18" s="70"/>
      <c r="B18" s="71" t="s">
        <v>494</v>
      </c>
      <c r="C18" s="72" t="s">
        <v>26</v>
      </c>
      <c r="D18" s="73" t="s">
        <v>43</v>
      </c>
      <c r="E18" s="74">
        <v>104</v>
      </c>
      <c r="F18" s="74"/>
      <c r="G18" s="74">
        <v>104</v>
      </c>
      <c r="H18" s="75" t="s">
        <v>484</v>
      </c>
      <c r="I18" s="98"/>
      <c r="J18" s="99"/>
      <c r="K18" s="100"/>
    </row>
    <row r="19" spans="1:11" ht="33" customHeight="1" thickBot="1" x14ac:dyDescent="0.4">
      <c r="A19" s="70"/>
      <c r="B19" s="71" t="s">
        <v>463</v>
      </c>
      <c r="C19" s="72" t="s">
        <v>29</v>
      </c>
      <c r="D19" s="73" t="s">
        <v>209</v>
      </c>
      <c r="E19" s="74">
        <v>4</v>
      </c>
      <c r="F19" s="74"/>
      <c r="G19" s="74">
        <v>4</v>
      </c>
      <c r="H19" s="75"/>
      <c r="I19" s="98"/>
      <c r="J19" s="99"/>
      <c r="K19" s="101"/>
    </row>
    <row r="20" spans="1:11" ht="33" customHeight="1" thickBot="1" x14ac:dyDescent="0.4">
      <c r="A20" s="70"/>
      <c r="B20" s="71" t="s">
        <v>463</v>
      </c>
      <c r="C20" s="72" t="s">
        <v>37</v>
      </c>
      <c r="D20" s="73" t="s">
        <v>209</v>
      </c>
      <c r="E20" s="74">
        <v>2</v>
      </c>
      <c r="F20" s="74"/>
      <c r="G20" s="74">
        <v>2</v>
      </c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 t="s">
        <v>491</v>
      </c>
      <c r="C23" s="72" t="s">
        <v>490</v>
      </c>
      <c r="D23" s="73" t="s">
        <v>489</v>
      </c>
      <c r="E23" s="74"/>
      <c r="F23" s="74"/>
      <c r="G23" s="74"/>
      <c r="H23" s="75" t="s">
        <v>492</v>
      </c>
      <c r="I23" s="98"/>
      <c r="J23" s="99"/>
      <c r="K23" s="101"/>
    </row>
    <row r="24" spans="1:11" ht="33" customHeight="1" thickBot="1" x14ac:dyDescent="0.4">
      <c r="A24" s="70"/>
      <c r="B24" s="71" t="s">
        <v>466</v>
      </c>
      <c r="C24" s="72" t="s">
        <v>26</v>
      </c>
      <c r="D24" s="73" t="s">
        <v>467</v>
      </c>
      <c r="E24" s="74">
        <v>80</v>
      </c>
      <c r="F24" s="74">
        <v>76</v>
      </c>
      <c r="G24" s="74">
        <v>80</v>
      </c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469</v>
      </c>
      <c r="C29" s="72" t="s">
        <v>26</v>
      </c>
      <c r="D29" s="73" t="s">
        <v>43</v>
      </c>
      <c r="E29" s="74"/>
      <c r="F29" s="74">
        <v>220</v>
      </c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1723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1723</v>
      </c>
      <c r="F35" s="139">
        <f>SUM(F8:F34)+I25</f>
        <v>1239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978</v>
      </c>
      <c r="F36" s="149">
        <f>E36+F39+F44+F47+F48+F49++F50</f>
        <v>1853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499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745</v>
      </c>
      <c r="G39" s="171" t="s">
        <v>75</v>
      </c>
      <c r="H39" s="172" t="s">
        <v>470</v>
      </c>
      <c r="I39" s="173">
        <v>1</v>
      </c>
      <c r="J39" s="174">
        <v>55</v>
      </c>
      <c r="K39" s="175">
        <v>44648</v>
      </c>
    </row>
    <row r="40" spans="1:19" ht="25.5" customHeight="1" thickBot="1" x14ac:dyDescent="0.45">
      <c r="A40" s="531" t="s">
        <v>76</v>
      </c>
      <c r="B40" s="532"/>
      <c r="C40" s="176">
        <v>50</v>
      </c>
      <c r="D40" s="177">
        <f>900-C40</f>
        <v>850</v>
      </c>
      <c r="E40" s="178" t="s">
        <v>77</v>
      </c>
      <c r="F40" s="74">
        <v>212</v>
      </c>
      <c r="G40" s="171" t="s">
        <v>78</v>
      </c>
      <c r="H40" s="172" t="s">
        <v>497</v>
      </c>
      <c r="I40" s="173" t="s">
        <v>248</v>
      </c>
      <c r="J40" s="174">
        <v>170</v>
      </c>
      <c r="K40" s="175">
        <v>44649</v>
      </c>
    </row>
    <row r="41" spans="1:19" ht="25.5" customHeight="1" thickBot="1" x14ac:dyDescent="0.45">
      <c r="A41" s="531" t="s">
        <v>79</v>
      </c>
      <c r="B41" s="532"/>
      <c r="C41" s="176">
        <v>1000</v>
      </c>
      <c r="D41" s="177">
        <f>3000-C41</f>
        <v>2000</v>
      </c>
      <c r="E41" s="179" t="s">
        <v>480</v>
      </c>
      <c r="F41" s="74">
        <v>80</v>
      </c>
      <c r="G41" s="171" t="s">
        <v>80</v>
      </c>
      <c r="H41" s="431" t="s">
        <v>498</v>
      </c>
      <c r="I41" s="173" t="s">
        <v>392</v>
      </c>
      <c r="J41" s="174">
        <v>120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13200</v>
      </c>
      <c r="D42" s="183">
        <f>15100-C42</f>
        <v>1900</v>
      </c>
      <c r="E42" s="184" t="s">
        <v>82</v>
      </c>
      <c r="F42" s="185">
        <v>515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6305</v>
      </c>
      <c r="D43" s="183">
        <f>10800-C43</f>
        <v>4495</v>
      </c>
      <c r="E43" s="186" t="s">
        <v>84</v>
      </c>
      <c r="F43" s="187">
        <v>171</v>
      </c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3130</v>
      </c>
      <c r="D44" s="183">
        <f>6200-C44</f>
        <v>3070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81</v>
      </c>
      <c r="D45" s="183"/>
      <c r="E45" s="197" t="s">
        <v>88</v>
      </c>
      <c r="F45" s="198">
        <f>SUM(F39:F44)</f>
        <v>1723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516</v>
      </c>
      <c r="D46" s="200">
        <f>1600-C46</f>
        <v>1084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488</v>
      </c>
      <c r="B47" s="544"/>
      <c r="C47" s="204"/>
      <c r="D47" s="205"/>
      <c r="E47" s="206" t="s">
        <v>96</v>
      </c>
      <c r="F47" s="207">
        <v>55</v>
      </c>
      <c r="G47" s="208" t="s">
        <v>327</v>
      </c>
      <c r="H47" s="215"/>
      <c r="I47" s="173"/>
      <c r="J47" s="174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9465</v>
      </c>
      <c r="E48" s="212" t="s">
        <v>99</v>
      </c>
      <c r="F48" s="213">
        <v>75</v>
      </c>
      <c r="G48" s="214" t="s">
        <v>97</v>
      </c>
      <c r="H48" s="215" t="s">
        <v>486</v>
      </c>
      <c r="I48" s="173" t="s">
        <v>487</v>
      </c>
      <c r="J48" s="174">
        <v>75</v>
      </c>
      <c r="K48" s="181">
        <v>44648</v>
      </c>
    </row>
    <row r="49" spans="1:11" ht="26.25" customHeight="1" thickBot="1" x14ac:dyDescent="0.45">
      <c r="A49" s="547" t="s">
        <v>100</v>
      </c>
      <c r="B49" s="548"/>
      <c r="C49" s="211">
        <f>C42+C43+C44</f>
        <v>22635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23685</v>
      </c>
      <c r="D50" s="220">
        <f>D40+D41+D42+D43+D44</f>
        <v>12315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244</v>
      </c>
      <c r="D52" s="232" t="s">
        <v>474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130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29814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8478</v>
      </c>
      <c r="J57" s="267"/>
      <c r="K57" s="268">
        <f>SUM(I57:I60)</f>
        <v>28009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14389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360</v>
      </c>
      <c r="J59" s="280">
        <f>I60+I58</f>
        <v>19171</v>
      </c>
      <c r="K59" s="281">
        <f>J59+I59</f>
        <v>19531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4782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827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978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20358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95" t="s">
        <v>140</v>
      </c>
      <c r="D83" s="495" t="s">
        <v>141</v>
      </c>
      <c r="E83" s="495" t="s">
        <v>142</v>
      </c>
      <c r="F83" s="315" t="s">
        <v>143</v>
      </c>
      <c r="G83" s="495"/>
      <c r="H83" s="316" t="s">
        <v>144</v>
      </c>
      <c r="I83" s="401" t="s">
        <v>218</v>
      </c>
      <c r="J83" s="401"/>
      <c r="K83" s="401">
        <v>265</v>
      </c>
    </row>
    <row r="84" spans="1:11" ht="31.5" x14ac:dyDescent="0.5">
      <c r="A84" s="313"/>
      <c r="B84" s="495" t="s">
        <v>145</v>
      </c>
      <c r="C84" s="313"/>
      <c r="D84" s="313"/>
      <c r="E84" s="313"/>
      <c r="F84" s="313"/>
      <c r="G84" s="313"/>
      <c r="H84" s="316" t="s">
        <v>148</v>
      </c>
      <c r="I84" s="401"/>
      <c r="J84" s="401"/>
      <c r="K84" s="401"/>
    </row>
    <row r="85" spans="1:11" ht="31.5" x14ac:dyDescent="0.5">
      <c r="A85" s="313"/>
      <c r="B85" s="324" t="s">
        <v>146</v>
      </c>
      <c r="C85" s="412" t="s">
        <v>147</v>
      </c>
      <c r="D85" s="495"/>
      <c r="E85" s="495"/>
      <c r="F85" s="495"/>
      <c r="G85" s="313"/>
      <c r="H85" s="316"/>
      <c r="I85" s="401"/>
      <c r="J85" s="401"/>
      <c r="K85" s="438"/>
    </row>
    <row r="86" spans="1:11" ht="31.5" x14ac:dyDescent="0.5">
      <c r="A86" s="313"/>
      <c r="B86" s="324"/>
      <c r="C86" s="412"/>
      <c r="D86" s="495"/>
      <c r="E86" s="495"/>
      <c r="F86" s="495"/>
      <c r="G86" s="313"/>
      <c r="H86" s="316"/>
      <c r="I86" s="401"/>
      <c r="J86" s="401"/>
      <c r="K86" s="401"/>
    </row>
    <row r="87" spans="1:11" ht="31.5" x14ac:dyDescent="0.5">
      <c r="A87" s="313"/>
      <c r="B87" s="324" t="s">
        <v>149</v>
      </c>
      <c r="C87" s="412" t="s">
        <v>150</v>
      </c>
      <c r="D87" s="495"/>
      <c r="E87" s="495"/>
      <c r="F87" s="495"/>
      <c r="G87" s="313"/>
      <c r="H87" s="318" t="s">
        <v>151</v>
      </c>
      <c r="I87" s="401"/>
      <c r="J87" s="401"/>
      <c r="K87" s="438"/>
    </row>
    <row r="88" spans="1:11" ht="31.5" x14ac:dyDescent="0.5">
      <c r="A88" s="313"/>
      <c r="B88" s="324" t="s">
        <v>152</v>
      </c>
      <c r="C88" s="412" t="s">
        <v>153</v>
      </c>
      <c r="D88" s="495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66">
        <v>154</v>
      </c>
    </row>
    <row r="89" spans="1:11" ht="31.5" x14ac:dyDescent="0.5">
      <c r="A89" s="313"/>
      <c r="B89" s="324" t="s">
        <v>155</v>
      </c>
      <c r="C89" s="412" t="s">
        <v>156</v>
      </c>
      <c r="D89" s="495"/>
      <c r="E89" s="319"/>
      <c r="F89" s="320"/>
      <c r="G89" s="321"/>
      <c r="H89" s="313" t="s">
        <v>157</v>
      </c>
      <c r="I89" s="401"/>
      <c r="J89" s="401"/>
      <c r="K89" s="401"/>
    </row>
    <row r="90" spans="1:11" ht="31.5" x14ac:dyDescent="0.5">
      <c r="A90" s="313"/>
      <c r="B90" s="323" t="s">
        <v>158</v>
      </c>
      <c r="C90" s="412"/>
      <c r="D90" s="495"/>
      <c r="E90" s="319"/>
      <c r="F90" s="320"/>
      <c r="G90" s="313"/>
      <c r="H90" s="313"/>
      <c r="I90" s="401" t="s">
        <v>229</v>
      </c>
      <c r="J90" s="401"/>
      <c r="K90" s="466">
        <v>149</v>
      </c>
    </row>
    <row r="91" spans="1:11" ht="31.5" x14ac:dyDescent="0.5">
      <c r="A91" s="313"/>
      <c r="B91" s="324" t="s">
        <v>159</v>
      </c>
      <c r="C91" s="412" t="s">
        <v>160</v>
      </c>
      <c r="D91" s="495"/>
      <c r="E91" s="495"/>
      <c r="F91" s="495"/>
      <c r="G91" s="313"/>
      <c r="H91" s="313" t="s">
        <v>161</v>
      </c>
      <c r="I91" s="401"/>
      <c r="J91" s="401"/>
      <c r="K91" s="401"/>
    </row>
    <row r="92" spans="1:11" ht="31.5" x14ac:dyDescent="0.5">
      <c r="A92" s="313"/>
      <c r="B92" s="324" t="s">
        <v>162</v>
      </c>
      <c r="C92" s="412" t="s">
        <v>163</v>
      </c>
      <c r="D92" s="495"/>
      <c r="E92" s="495"/>
      <c r="F92" s="495"/>
      <c r="G92" s="313"/>
      <c r="H92" s="313" t="s">
        <v>164</v>
      </c>
      <c r="I92" s="401" t="s">
        <v>103</v>
      </c>
      <c r="J92" s="401"/>
      <c r="K92" s="401">
        <f>SUM(K83:K91)</f>
        <v>568</v>
      </c>
    </row>
    <row r="93" spans="1:11" ht="31.5" x14ac:dyDescent="0.5">
      <c r="A93" s="313"/>
      <c r="B93" s="324" t="s">
        <v>165</v>
      </c>
      <c r="C93" s="412" t="s">
        <v>166</v>
      </c>
      <c r="D93" s="495"/>
      <c r="E93" s="495"/>
      <c r="F93" s="495"/>
      <c r="G93" s="313"/>
      <c r="H93" s="313" t="s">
        <v>167</v>
      </c>
      <c r="I93" s="401"/>
      <c r="J93" s="401"/>
      <c r="K93" s="401"/>
    </row>
    <row r="94" spans="1:11" ht="31.5" x14ac:dyDescent="0.5">
      <c r="A94" s="313"/>
      <c r="B94" s="324" t="s">
        <v>168</v>
      </c>
      <c r="C94" s="412" t="s">
        <v>169</v>
      </c>
      <c r="D94" s="495"/>
      <c r="E94" s="495"/>
      <c r="F94" s="495"/>
      <c r="G94" s="313"/>
      <c r="H94" s="313" t="s">
        <v>170</v>
      </c>
      <c r="I94" s="401"/>
      <c r="J94" s="401"/>
      <c r="K94" s="401"/>
    </row>
    <row r="95" spans="1:11" ht="31.5" x14ac:dyDescent="0.5">
      <c r="A95" s="313"/>
      <c r="B95" s="324"/>
      <c r="C95" s="412"/>
      <c r="D95" s="495"/>
      <c r="E95" s="495"/>
      <c r="F95" s="495"/>
      <c r="G95" s="313"/>
      <c r="H95" s="313" t="s">
        <v>171</v>
      </c>
      <c r="I95" s="401" t="s">
        <v>3</v>
      </c>
      <c r="J95" s="401"/>
      <c r="K95" s="401"/>
    </row>
    <row r="96" spans="1:11" ht="31.5" x14ac:dyDescent="0.5">
      <c r="A96" s="313"/>
      <c r="B96" s="323" t="s">
        <v>172</v>
      </c>
      <c r="C96" s="412"/>
      <c r="D96" s="495" t="s">
        <v>3</v>
      </c>
      <c r="E96" s="495"/>
      <c r="F96" s="495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95"/>
      <c r="E97" s="495"/>
      <c r="F97" s="495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95"/>
      <c r="E98" s="495"/>
      <c r="F98" s="495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95"/>
      <c r="E99" s="495"/>
      <c r="F99" s="495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95"/>
      <c r="E100" s="495"/>
      <c r="F100" s="495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95"/>
      <c r="E101" s="495"/>
      <c r="F101" s="495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/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zoomScale="60" zoomScaleNormal="60" workbookViewId="0">
      <selection activeCell="H14" sqref="H14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2.8554687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500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500"/>
      <c r="H2" s="500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501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502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502</v>
      </c>
      <c r="C8" s="47" t="s">
        <v>26</v>
      </c>
      <c r="D8" s="48" t="s">
        <v>27</v>
      </c>
      <c r="E8" s="49">
        <v>629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501</v>
      </c>
      <c r="C9" s="57" t="s">
        <v>29</v>
      </c>
      <c r="D9" s="48" t="s">
        <v>30</v>
      </c>
      <c r="E9" s="58">
        <v>81</v>
      </c>
      <c r="F9" s="39"/>
      <c r="G9" s="59"/>
      <c r="H9" s="504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341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503</v>
      </c>
      <c r="C11" s="57" t="s">
        <v>34</v>
      </c>
      <c r="D11" s="48" t="s">
        <v>35</v>
      </c>
      <c r="E11" s="58">
        <v>18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449"/>
      <c r="J13" s="450"/>
      <c r="K13" s="78"/>
    </row>
    <row r="14" spans="1:11" ht="33" customHeight="1" thickBot="1" x14ac:dyDescent="0.4">
      <c r="A14" s="70" t="s">
        <v>20</v>
      </c>
      <c r="B14" s="87" t="s">
        <v>437</v>
      </c>
      <c r="C14" s="88" t="s">
        <v>46</v>
      </c>
      <c r="D14" s="89" t="s">
        <v>495</v>
      </c>
      <c r="E14" s="90">
        <v>220</v>
      </c>
      <c r="F14" s="90">
        <v>92</v>
      </c>
      <c r="G14" s="90">
        <v>1939</v>
      </c>
      <c r="H14" s="104"/>
      <c r="I14" s="79"/>
      <c r="J14" s="80"/>
      <c r="K14" s="494" t="s">
        <v>504</v>
      </c>
    </row>
    <row r="15" spans="1:11" ht="33" customHeight="1" thickBot="1" x14ac:dyDescent="0.4">
      <c r="A15" s="82"/>
      <c r="B15" s="87" t="s">
        <v>417</v>
      </c>
      <c r="C15" s="88" t="s">
        <v>46</v>
      </c>
      <c r="D15" s="89" t="s">
        <v>496</v>
      </c>
      <c r="E15" s="90">
        <v>131</v>
      </c>
      <c r="F15" s="90">
        <v>268</v>
      </c>
      <c r="G15" s="90">
        <v>2336</v>
      </c>
      <c r="H15" s="104"/>
      <c r="I15" s="79"/>
      <c r="J15" s="80" t="s">
        <v>505</v>
      </c>
      <c r="K15" s="494" t="s">
        <v>506</v>
      </c>
    </row>
    <row r="16" spans="1:11" ht="33" customHeight="1" thickBot="1" x14ac:dyDescent="0.4">
      <c r="A16" s="70" t="s">
        <v>20</v>
      </c>
      <c r="B16" s="71" t="s">
        <v>493</v>
      </c>
      <c r="C16" s="72" t="s">
        <v>26</v>
      </c>
      <c r="D16" s="73" t="s">
        <v>43</v>
      </c>
      <c r="E16" s="74">
        <v>87</v>
      </c>
      <c r="F16" s="74">
        <v>132</v>
      </c>
      <c r="G16" s="74">
        <v>87</v>
      </c>
      <c r="H16" s="75"/>
      <c r="I16" s="83"/>
      <c r="J16" s="84"/>
      <c r="K16" s="93"/>
    </row>
    <row r="17" spans="1:11" ht="33" customHeight="1" thickBot="1" x14ac:dyDescent="0.4">
      <c r="A17" s="70" t="s">
        <v>20</v>
      </c>
      <c r="B17" s="71" t="s">
        <v>485</v>
      </c>
      <c r="C17" s="72" t="s">
        <v>26</v>
      </c>
      <c r="D17" s="73" t="s">
        <v>453</v>
      </c>
      <c r="E17" s="74">
        <v>239</v>
      </c>
      <c r="F17" s="74">
        <v>85</v>
      </c>
      <c r="G17" s="74">
        <v>341</v>
      </c>
      <c r="H17" s="75"/>
      <c r="I17" s="98"/>
      <c r="J17" s="99"/>
      <c r="K17" s="472"/>
    </row>
    <row r="18" spans="1:11" ht="33" customHeight="1" thickBot="1" x14ac:dyDescent="0.4">
      <c r="A18" s="70"/>
      <c r="B18" s="71"/>
      <c r="C18" s="72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70" t="s">
        <v>20</v>
      </c>
      <c r="B19" s="71" t="s">
        <v>507</v>
      </c>
      <c r="C19" s="72" t="s">
        <v>26</v>
      </c>
      <c r="D19" s="73" t="s">
        <v>508</v>
      </c>
      <c r="E19" s="74"/>
      <c r="F19" s="74">
        <v>650</v>
      </c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/>
      <c r="C20" s="72"/>
      <c r="D20" s="73"/>
      <c r="E20" s="74"/>
      <c r="F20" s="74"/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469</v>
      </c>
      <c r="C29" s="72" t="s">
        <v>26</v>
      </c>
      <c r="D29" s="73" t="s">
        <v>43</v>
      </c>
      <c r="E29" s="74"/>
      <c r="F29" s="74">
        <v>220</v>
      </c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1746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1746</v>
      </c>
      <c r="F35" s="139">
        <f>SUM(F8:F34)+I25</f>
        <v>1447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677</v>
      </c>
      <c r="F36" s="149">
        <f>E36+F39+F44+F47+F48+F49++F50</f>
        <v>1907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510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1051</v>
      </c>
      <c r="G39" s="171" t="s">
        <v>75</v>
      </c>
      <c r="H39" s="172" t="s">
        <v>497</v>
      </c>
      <c r="I39" s="173" t="s">
        <v>248</v>
      </c>
      <c r="J39" s="174">
        <v>161</v>
      </c>
      <c r="K39" s="175">
        <v>44649</v>
      </c>
    </row>
    <row r="40" spans="1:19" ht="25.5" customHeight="1" thickBot="1" x14ac:dyDescent="0.45">
      <c r="A40" s="531" t="s">
        <v>76</v>
      </c>
      <c r="B40" s="532"/>
      <c r="C40" s="176">
        <v>50</v>
      </c>
      <c r="D40" s="177">
        <f>900-C40</f>
        <v>850</v>
      </c>
      <c r="E40" s="178" t="s">
        <v>77</v>
      </c>
      <c r="F40" s="74">
        <v>326</v>
      </c>
      <c r="G40" s="171" t="s">
        <v>78</v>
      </c>
      <c r="H40" s="172"/>
      <c r="I40" s="173"/>
      <c r="J40" s="174"/>
      <c r="K40" s="175"/>
    </row>
    <row r="41" spans="1:19" ht="25.5" customHeight="1" thickBot="1" x14ac:dyDescent="0.45">
      <c r="A41" s="531" t="s">
        <v>79</v>
      </c>
      <c r="B41" s="532"/>
      <c r="C41" s="176">
        <v>1050</v>
      </c>
      <c r="D41" s="177">
        <f>3000-C41</f>
        <v>1950</v>
      </c>
      <c r="E41" s="179" t="s">
        <v>480</v>
      </c>
      <c r="F41" s="74"/>
      <c r="G41" s="171" t="s">
        <v>80</v>
      </c>
      <c r="H41" s="431" t="s">
        <v>498</v>
      </c>
      <c r="I41" s="173" t="s">
        <v>392</v>
      </c>
      <c r="J41" s="174">
        <v>120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12860</v>
      </c>
      <c r="D42" s="183">
        <f>15100-C42</f>
        <v>2240</v>
      </c>
      <c r="E42" s="184" t="s">
        <v>82</v>
      </c>
      <c r="F42" s="185">
        <v>111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5990</v>
      </c>
      <c r="D43" s="183">
        <f>10800-C43</f>
        <v>4810</v>
      </c>
      <c r="E43" s="186" t="s">
        <v>84</v>
      </c>
      <c r="F43" s="187">
        <v>240</v>
      </c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2940</v>
      </c>
      <c r="D44" s="183">
        <f>6200-C44</f>
        <v>3260</v>
      </c>
      <c r="E44" s="193" t="s">
        <v>86</v>
      </c>
      <c r="F44" s="194">
        <v>18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59</v>
      </c>
      <c r="D45" s="183"/>
      <c r="E45" s="197" t="s">
        <v>88</v>
      </c>
      <c r="F45" s="198">
        <f>SUM(F39:F44)</f>
        <v>1746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457</v>
      </c>
      <c r="D46" s="200">
        <f>1600-C46</f>
        <v>1143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488</v>
      </c>
      <c r="B47" s="544"/>
      <c r="C47" s="204"/>
      <c r="D47" s="205"/>
      <c r="E47" s="206" t="s">
        <v>96</v>
      </c>
      <c r="F47" s="207">
        <v>161</v>
      </c>
      <c r="G47" s="208" t="s">
        <v>327</v>
      </c>
      <c r="H47" s="215"/>
      <c r="I47" s="173"/>
      <c r="J47" s="174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10310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21790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22890</v>
      </c>
      <c r="D50" s="220">
        <f>D40+D41+D42+D43+D44</f>
        <v>13110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244</v>
      </c>
      <c r="D52" s="232" t="s">
        <v>474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161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31703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9529</v>
      </c>
      <c r="J57" s="267"/>
      <c r="K57" s="268">
        <f>SUM(I57:I60)</f>
        <v>29737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14715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360</v>
      </c>
      <c r="J59" s="280">
        <f>I60+I58</f>
        <v>19848</v>
      </c>
      <c r="K59" s="281">
        <f>J59+I59</f>
        <v>20208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5133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988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978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21196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/>
      <c r="J82" s="549"/>
      <c r="K82" s="549"/>
    </row>
    <row r="83" spans="1:11" ht="31.5" x14ac:dyDescent="0.5">
      <c r="A83" s="313"/>
      <c r="B83" s="313"/>
      <c r="C83" s="503" t="s">
        <v>140</v>
      </c>
      <c r="D83" s="503" t="s">
        <v>141</v>
      </c>
      <c r="E83" s="503" t="s">
        <v>142</v>
      </c>
      <c r="F83" s="315" t="s">
        <v>143</v>
      </c>
      <c r="G83" s="503"/>
      <c r="H83" s="316" t="s">
        <v>144</v>
      </c>
      <c r="I83" s="401"/>
      <c r="J83" s="401"/>
      <c r="K83" s="401"/>
    </row>
    <row r="84" spans="1:11" ht="31.5" x14ac:dyDescent="0.5">
      <c r="A84" s="313"/>
      <c r="B84" s="503" t="s">
        <v>145</v>
      </c>
      <c r="C84" s="313"/>
      <c r="D84" s="313"/>
      <c r="E84" s="313"/>
      <c r="F84" s="313"/>
      <c r="G84" s="313"/>
      <c r="H84" s="316" t="s">
        <v>148</v>
      </c>
      <c r="I84" s="401"/>
      <c r="J84" s="401"/>
      <c r="K84" s="401"/>
    </row>
    <row r="85" spans="1:11" ht="31.5" x14ac:dyDescent="0.5">
      <c r="A85" s="313"/>
      <c r="B85" s="324" t="s">
        <v>146</v>
      </c>
      <c r="C85" s="412" t="s">
        <v>147</v>
      </c>
      <c r="D85" s="503"/>
      <c r="E85" s="503"/>
      <c r="F85" s="503"/>
      <c r="G85" s="313"/>
      <c r="H85" s="316"/>
      <c r="I85" s="401"/>
      <c r="J85" s="401"/>
      <c r="K85" s="438"/>
    </row>
    <row r="86" spans="1:11" ht="31.5" x14ac:dyDescent="0.5">
      <c r="A86" s="313"/>
      <c r="B86" s="324"/>
      <c r="C86" s="412"/>
      <c r="D86" s="503"/>
      <c r="E86" s="503"/>
      <c r="F86" s="503"/>
      <c r="G86" s="313"/>
      <c r="H86" s="316"/>
      <c r="I86" s="401"/>
      <c r="J86" s="401"/>
      <c r="K86" s="401"/>
    </row>
    <row r="87" spans="1:11" ht="31.5" x14ac:dyDescent="0.5">
      <c r="A87" s="313"/>
      <c r="B87" s="324" t="s">
        <v>149</v>
      </c>
      <c r="C87" s="412" t="s">
        <v>150</v>
      </c>
      <c r="D87" s="503"/>
      <c r="E87" s="503"/>
      <c r="F87" s="503"/>
      <c r="G87" s="313"/>
      <c r="H87" s="318" t="s">
        <v>151</v>
      </c>
      <c r="I87" s="401"/>
      <c r="J87" s="401"/>
      <c r="K87" s="438"/>
    </row>
    <row r="88" spans="1:11" ht="31.5" x14ac:dyDescent="0.5">
      <c r="A88" s="313"/>
      <c r="B88" s="324" t="s">
        <v>152</v>
      </c>
      <c r="C88" s="412" t="s">
        <v>153</v>
      </c>
      <c r="D88" s="503"/>
      <c r="E88" s="319" t="s">
        <v>3</v>
      </c>
      <c r="F88" s="320"/>
      <c r="G88" s="313"/>
      <c r="H88" s="313" t="s">
        <v>154</v>
      </c>
      <c r="I88" s="401"/>
      <c r="J88" s="401"/>
      <c r="K88" s="466"/>
    </row>
    <row r="89" spans="1:11" ht="31.5" x14ac:dyDescent="0.5">
      <c r="A89" s="313"/>
      <c r="B89" s="324" t="s">
        <v>155</v>
      </c>
      <c r="C89" s="412" t="s">
        <v>156</v>
      </c>
      <c r="D89" s="503"/>
      <c r="E89" s="319"/>
      <c r="F89" s="320"/>
      <c r="G89" s="321"/>
      <c r="H89" s="313" t="s">
        <v>509</v>
      </c>
      <c r="I89" s="401"/>
      <c r="J89" s="401"/>
      <c r="K89" s="401"/>
    </row>
    <row r="90" spans="1:11" ht="31.5" x14ac:dyDescent="0.5">
      <c r="A90" s="313"/>
      <c r="B90" s="323" t="s">
        <v>158</v>
      </c>
      <c r="C90" s="412"/>
      <c r="D90" s="503"/>
      <c r="E90" s="319"/>
      <c r="F90" s="320"/>
      <c r="G90" s="313"/>
      <c r="H90" s="313"/>
      <c r="I90" s="401"/>
      <c r="J90" s="401"/>
      <c r="K90" s="466"/>
    </row>
    <row r="91" spans="1:11" ht="31.5" x14ac:dyDescent="0.5">
      <c r="A91" s="313"/>
      <c r="B91" s="324" t="s">
        <v>159</v>
      </c>
      <c r="C91" s="412" t="s">
        <v>160</v>
      </c>
      <c r="D91" s="503"/>
      <c r="E91" s="503"/>
      <c r="F91" s="503"/>
      <c r="G91" s="313"/>
      <c r="H91" s="313" t="s">
        <v>161</v>
      </c>
      <c r="I91" s="401"/>
      <c r="J91" s="401"/>
      <c r="K91" s="401"/>
    </row>
    <row r="92" spans="1:11" ht="31.5" x14ac:dyDescent="0.5">
      <c r="A92" s="313"/>
      <c r="B92" s="324" t="s">
        <v>162</v>
      </c>
      <c r="C92" s="412" t="s">
        <v>163</v>
      </c>
      <c r="D92" s="503"/>
      <c r="E92" s="503"/>
      <c r="F92" s="503"/>
      <c r="G92" s="313"/>
      <c r="H92" s="313" t="s">
        <v>164</v>
      </c>
      <c r="I92" s="401"/>
      <c r="J92" s="401"/>
      <c r="K92" s="401"/>
    </row>
    <row r="93" spans="1:11" ht="31.5" x14ac:dyDescent="0.5">
      <c r="A93" s="313"/>
      <c r="B93" s="324" t="s">
        <v>165</v>
      </c>
      <c r="C93" s="412" t="s">
        <v>166</v>
      </c>
      <c r="D93" s="503"/>
      <c r="E93" s="503"/>
      <c r="F93" s="503"/>
      <c r="G93" s="313"/>
      <c r="H93" s="313" t="s">
        <v>167</v>
      </c>
      <c r="I93" s="401"/>
      <c r="J93" s="401"/>
      <c r="K93" s="401"/>
    </row>
    <row r="94" spans="1:11" ht="31.5" x14ac:dyDescent="0.5">
      <c r="A94" s="313"/>
      <c r="B94" s="324" t="s">
        <v>168</v>
      </c>
      <c r="C94" s="412" t="s">
        <v>169</v>
      </c>
      <c r="D94" s="503"/>
      <c r="E94" s="503"/>
      <c r="F94" s="503"/>
      <c r="G94" s="313"/>
      <c r="H94" s="313" t="s">
        <v>170</v>
      </c>
      <c r="I94" s="401"/>
      <c r="J94" s="401"/>
      <c r="K94" s="401"/>
    </row>
    <row r="95" spans="1:11" ht="31.5" x14ac:dyDescent="0.5">
      <c r="A95" s="313"/>
      <c r="B95" s="324"/>
      <c r="C95" s="412"/>
      <c r="D95" s="503"/>
      <c r="E95" s="503"/>
      <c r="F95" s="503"/>
      <c r="G95" s="313"/>
      <c r="H95" s="313" t="s">
        <v>171</v>
      </c>
      <c r="I95" s="401" t="s">
        <v>3</v>
      </c>
      <c r="J95" s="401"/>
      <c r="K95" s="401"/>
    </row>
    <row r="96" spans="1:11" ht="31.5" x14ac:dyDescent="0.5">
      <c r="A96" s="313"/>
      <c r="B96" s="323" t="s">
        <v>172</v>
      </c>
      <c r="C96" s="412"/>
      <c r="D96" s="503" t="s">
        <v>3</v>
      </c>
      <c r="E96" s="503"/>
      <c r="F96" s="503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503"/>
      <c r="E97" s="503"/>
      <c r="F97" s="503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503"/>
      <c r="E98" s="503"/>
      <c r="F98" s="503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503"/>
      <c r="E99" s="503"/>
      <c r="F99" s="503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503"/>
      <c r="E100" s="503"/>
      <c r="F100" s="503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503"/>
      <c r="E101" s="503"/>
      <c r="F101" s="503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>
        <v>0</v>
      </c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C35:D35"/>
    <mergeCell ref="D2:E2"/>
    <mergeCell ref="E3:G3"/>
    <mergeCell ref="E4:E5"/>
    <mergeCell ref="G4:G5"/>
    <mergeCell ref="E7:G7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A51:A52"/>
    <mergeCell ref="B52:B53"/>
    <mergeCell ref="C54:C55"/>
    <mergeCell ref="B81:H81"/>
    <mergeCell ref="I82:K82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A25" zoomScale="60" zoomScaleNormal="60" workbookViewId="0">
      <selection activeCell="B1" sqref="B1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2.8554687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511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505"/>
      <c r="H2" s="505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506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507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512</v>
      </c>
      <c r="C8" s="47" t="s">
        <v>26</v>
      </c>
      <c r="D8" s="48" t="s">
        <v>27</v>
      </c>
      <c r="E8" s="49">
        <v>216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513</v>
      </c>
      <c r="C9" s="57" t="s">
        <v>29</v>
      </c>
      <c r="D9" s="48" t="s">
        <v>30</v>
      </c>
      <c r="E9" s="58"/>
      <c r="F9" s="39"/>
      <c r="G9" s="59"/>
      <c r="H9" s="509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146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514</v>
      </c>
      <c r="C11" s="57" t="s">
        <v>34</v>
      </c>
      <c r="D11" s="48" t="s">
        <v>35</v>
      </c>
      <c r="E11" s="58">
        <v>21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449"/>
      <c r="J13" s="450"/>
      <c r="K13" s="78"/>
    </row>
    <row r="14" spans="1:11" ht="33" customHeight="1" thickBot="1" x14ac:dyDescent="0.4">
      <c r="A14" s="70"/>
      <c r="B14" s="87" t="s">
        <v>437</v>
      </c>
      <c r="C14" s="88" t="s">
        <v>46</v>
      </c>
      <c r="D14" s="89" t="s">
        <v>495</v>
      </c>
      <c r="E14" s="90">
        <v>92</v>
      </c>
      <c r="F14" s="90"/>
      <c r="G14" s="90">
        <v>2031</v>
      </c>
      <c r="H14" s="104" t="s">
        <v>515</v>
      </c>
      <c r="I14" s="79"/>
      <c r="J14" s="80"/>
      <c r="K14" s="494" t="s">
        <v>516</v>
      </c>
    </row>
    <row r="15" spans="1:11" ht="33" customHeight="1" thickBot="1" x14ac:dyDescent="0.4">
      <c r="A15" s="82" t="s">
        <v>20</v>
      </c>
      <c r="B15" s="87" t="s">
        <v>417</v>
      </c>
      <c r="C15" s="88" t="s">
        <v>46</v>
      </c>
      <c r="D15" s="89" t="s">
        <v>496</v>
      </c>
      <c r="E15" s="90">
        <v>226</v>
      </c>
      <c r="F15" s="90">
        <v>133</v>
      </c>
      <c r="G15" s="90">
        <v>2562</v>
      </c>
      <c r="H15" s="104"/>
      <c r="I15" s="79"/>
      <c r="J15" s="80" t="s">
        <v>519</v>
      </c>
      <c r="K15" s="494"/>
    </row>
    <row r="16" spans="1:11" ht="33" customHeight="1" thickBot="1" x14ac:dyDescent="0.4">
      <c r="A16" s="70"/>
      <c r="B16" s="71" t="s">
        <v>493</v>
      </c>
      <c r="C16" s="72" t="s">
        <v>26</v>
      </c>
      <c r="D16" s="73" t="s">
        <v>43</v>
      </c>
      <c r="E16" s="74">
        <v>132</v>
      </c>
      <c r="F16" s="74"/>
      <c r="G16" s="74">
        <v>219</v>
      </c>
      <c r="H16" s="75" t="s">
        <v>518</v>
      </c>
      <c r="I16" s="83"/>
      <c r="J16" s="84"/>
      <c r="K16" s="93"/>
    </row>
    <row r="17" spans="1:11" ht="33" customHeight="1" thickBot="1" x14ac:dyDescent="0.4">
      <c r="A17" s="70"/>
      <c r="B17" s="71" t="s">
        <v>485</v>
      </c>
      <c r="C17" s="72" t="s">
        <v>26</v>
      </c>
      <c r="D17" s="73" t="s">
        <v>453</v>
      </c>
      <c r="E17" s="74">
        <v>85</v>
      </c>
      <c r="F17" s="74"/>
      <c r="G17" s="74">
        <v>426</v>
      </c>
      <c r="H17" s="75" t="s">
        <v>517</v>
      </c>
      <c r="I17" s="98"/>
      <c r="J17" s="99"/>
      <c r="K17" s="472"/>
    </row>
    <row r="18" spans="1:11" ht="33" customHeight="1" thickBot="1" x14ac:dyDescent="0.4">
      <c r="A18" s="70"/>
      <c r="B18" s="71"/>
      <c r="C18" s="72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70" t="s">
        <v>360</v>
      </c>
      <c r="B19" s="71" t="s">
        <v>523</v>
      </c>
      <c r="C19" s="72" t="s">
        <v>26</v>
      </c>
      <c r="D19" s="73" t="s">
        <v>508</v>
      </c>
      <c r="E19" s="74">
        <v>90</v>
      </c>
      <c r="F19" s="74">
        <v>627</v>
      </c>
      <c r="G19" s="74">
        <v>90</v>
      </c>
      <c r="H19" s="75"/>
      <c r="I19" s="98"/>
      <c r="J19" s="99"/>
      <c r="K19" s="101"/>
    </row>
    <row r="20" spans="1:11" ht="33" customHeight="1" thickBot="1" x14ac:dyDescent="0.4">
      <c r="A20" s="70"/>
      <c r="B20" s="71"/>
      <c r="C20" s="72"/>
      <c r="D20" s="73"/>
      <c r="E20" s="74"/>
      <c r="F20" s="74"/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87" t="s">
        <v>526</v>
      </c>
      <c r="C28" s="88" t="s">
        <v>46</v>
      </c>
      <c r="D28" s="89" t="s">
        <v>524</v>
      </c>
      <c r="E28" s="90"/>
      <c r="F28" s="90">
        <v>600</v>
      </c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520</v>
      </c>
      <c r="C29" s="72" t="s">
        <v>26</v>
      </c>
      <c r="D29" s="73" t="s">
        <v>43</v>
      </c>
      <c r="E29" s="74"/>
      <c r="F29" s="74">
        <v>220</v>
      </c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1008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1008</v>
      </c>
      <c r="F35" s="139">
        <f>SUM(F8:F34)+I25</f>
        <v>1580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625</v>
      </c>
      <c r="F36" s="149">
        <f>E36+F39+F44+F47+F48+F49++F50</f>
        <v>1067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525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362</v>
      </c>
      <c r="G39" s="171" t="s">
        <v>75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50</v>
      </c>
      <c r="D40" s="177">
        <f>900-C40</f>
        <v>850</v>
      </c>
      <c r="E40" s="178" t="s">
        <v>77</v>
      </c>
      <c r="F40" s="74">
        <v>307</v>
      </c>
      <c r="G40" s="171" t="s">
        <v>78</v>
      </c>
      <c r="H40" s="172"/>
      <c r="I40" s="173"/>
      <c r="J40" s="174"/>
      <c r="K40" s="175"/>
    </row>
    <row r="41" spans="1:19" ht="25.5" customHeight="1" thickBot="1" x14ac:dyDescent="0.45">
      <c r="A41" s="531" t="s">
        <v>79</v>
      </c>
      <c r="B41" s="532"/>
      <c r="C41" s="176">
        <v>1150</v>
      </c>
      <c r="D41" s="177">
        <f>3000-C41</f>
        <v>1850</v>
      </c>
      <c r="E41" s="179" t="s">
        <v>480</v>
      </c>
      <c r="F41" s="74"/>
      <c r="G41" s="171" t="s">
        <v>80</v>
      </c>
      <c r="H41" s="431" t="s">
        <v>498</v>
      </c>
      <c r="I41" s="173" t="s">
        <v>392</v>
      </c>
      <c r="J41" s="174">
        <v>120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12860</v>
      </c>
      <c r="D42" s="183">
        <f>15100-C42</f>
        <v>2240</v>
      </c>
      <c r="E42" s="184" t="s">
        <v>82</v>
      </c>
      <c r="F42" s="185">
        <v>226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5730</v>
      </c>
      <c r="D43" s="183">
        <f>10800-C43</f>
        <v>5070</v>
      </c>
      <c r="E43" s="186" t="s">
        <v>84</v>
      </c>
      <c r="F43" s="187">
        <v>92</v>
      </c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2935</v>
      </c>
      <c r="D44" s="183">
        <f>6200-C44</f>
        <v>3265</v>
      </c>
      <c r="E44" s="193" t="s">
        <v>86</v>
      </c>
      <c r="F44" s="194">
        <v>21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59</v>
      </c>
      <c r="D45" s="183"/>
      <c r="E45" s="197" t="s">
        <v>88</v>
      </c>
      <c r="F45" s="198">
        <f>SUM(F39:F44)</f>
        <v>1008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457</v>
      </c>
      <c r="D46" s="200">
        <f>1600-C46</f>
        <v>1143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488</v>
      </c>
      <c r="B47" s="544"/>
      <c r="C47" s="204"/>
      <c r="D47" s="205"/>
      <c r="E47" s="206" t="s">
        <v>96</v>
      </c>
      <c r="F47" s="207"/>
      <c r="G47" s="208" t="s">
        <v>327</v>
      </c>
      <c r="H47" s="215" t="s">
        <v>521</v>
      </c>
      <c r="I47" s="173"/>
      <c r="J47" s="174">
        <v>45</v>
      </c>
      <c r="K47" s="181">
        <v>44650</v>
      </c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10575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21525</v>
      </c>
      <c r="D49" s="205"/>
      <c r="E49" s="206" t="s">
        <v>101</v>
      </c>
      <c r="F49" s="216">
        <v>59</v>
      </c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22725</v>
      </c>
      <c r="D50" s="220">
        <f>D40+D41+D42+D43+D44</f>
        <v>13275</v>
      </c>
      <c r="E50" s="221" t="s">
        <v>105</v>
      </c>
      <c r="F50" s="222"/>
      <c r="G50" s="214" t="s">
        <v>106</v>
      </c>
      <c r="H50" s="209" t="s">
        <v>522</v>
      </c>
      <c r="I50" s="173"/>
      <c r="J50" s="210">
        <v>14</v>
      </c>
      <c r="K50" s="181">
        <v>44650</v>
      </c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244</v>
      </c>
      <c r="D52" s="232" t="s">
        <v>474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59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32770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9891</v>
      </c>
      <c r="J57" s="267"/>
      <c r="K57" s="268">
        <f>SUM(I57:I60)</f>
        <v>30724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15022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360</v>
      </c>
      <c r="J59" s="280">
        <f>I60+I58</f>
        <v>20473</v>
      </c>
      <c r="K59" s="281">
        <f>J59+I59</f>
        <v>20833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5451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1047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999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21880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/>
      <c r="J82" s="549"/>
      <c r="K82" s="549"/>
    </row>
    <row r="83" spans="1:11" ht="31.5" x14ac:dyDescent="0.5">
      <c r="A83" s="313"/>
      <c r="B83" s="313"/>
      <c r="C83" s="508" t="s">
        <v>140</v>
      </c>
      <c r="D83" s="508" t="s">
        <v>141</v>
      </c>
      <c r="E83" s="508" t="s">
        <v>142</v>
      </c>
      <c r="F83" s="315" t="s">
        <v>143</v>
      </c>
      <c r="G83" s="508"/>
      <c r="H83" s="316" t="s">
        <v>144</v>
      </c>
      <c r="I83" s="401"/>
      <c r="J83" s="401"/>
      <c r="K83" s="401"/>
    </row>
    <row r="84" spans="1:11" ht="31.5" x14ac:dyDescent="0.5">
      <c r="A84" s="313"/>
      <c r="B84" s="508" t="s">
        <v>145</v>
      </c>
      <c r="C84" s="313"/>
      <c r="D84" s="313"/>
      <c r="E84" s="313"/>
      <c r="F84" s="313"/>
      <c r="G84" s="313"/>
      <c r="H84" s="316" t="s">
        <v>148</v>
      </c>
      <c r="I84" s="401"/>
      <c r="J84" s="401"/>
      <c r="K84" s="401"/>
    </row>
    <row r="85" spans="1:11" ht="31.5" x14ac:dyDescent="0.5">
      <c r="A85" s="313"/>
      <c r="B85" s="324" t="s">
        <v>146</v>
      </c>
      <c r="C85" s="412" t="s">
        <v>147</v>
      </c>
      <c r="D85" s="508"/>
      <c r="E85" s="508"/>
      <c r="F85" s="508"/>
      <c r="G85" s="313"/>
      <c r="H85" s="316"/>
      <c r="I85" s="401"/>
      <c r="J85" s="401"/>
      <c r="K85" s="438"/>
    </row>
    <row r="86" spans="1:11" ht="31.5" x14ac:dyDescent="0.5">
      <c r="A86" s="313"/>
      <c r="B86" s="324"/>
      <c r="C86" s="412"/>
      <c r="D86" s="508"/>
      <c r="E86" s="508"/>
      <c r="F86" s="508"/>
      <c r="G86" s="313"/>
      <c r="H86" s="316"/>
      <c r="I86" s="401"/>
      <c r="J86" s="401"/>
      <c r="K86" s="401"/>
    </row>
    <row r="87" spans="1:11" ht="31.5" x14ac:dyDescent="0.5">
      <c r="A87" s="313"/>
      <c r="B87" s="324" t="s">
        <v>149</v>
      </c>
      <c r="C87" s="412" t="s">
        <v>150</v>
      </c>
      <c r="D87" s="508"/>
      <c r="E87" s="508"/>
      <c r="F87" s="508"/>
      <c r="G87" s="313"/>
      <c r="H87" s="318" t="s">
        <v>151</v>
      </c>
      <c r="I87" s="401"/>
      <c r="J87" s="401"/>
      <c r="K87" s="438"/>
    </row>
    <row r="88" spans="1:11" ht="31.5" x14ac:dyDescent="0.5">
      <c r="A88" s="313"/>
      <c r="B88" s="324" t="s">
        <v>152</v>
      </c>
      <c r="C88" s="412" t="s">
        <v>153</v>
      </c>
      <c r="D88" s="508"/>
      <c r="E88" s="319" t="s">
        <v>3</v>
      </c>
      <c r="F88" s="320"/>
      <c r="G88" s="313"/>
      <c r="H88" s="313" t="s">
        <v>154</v>
      </c>
      <c r="I88" s="401"/>
      <c r="J88" s="401"/>
      <c r="K88" s="466"/>
    </row>
    <row r="89" spans="1:11" ht="31.5" x14ac:dyDescent="0.5">
      <c r="A89" s="313"/>
      <c r="B89" s="324" t="s">
        <v>155</v>
      </c>
      <c r="C89" s="412" t="s">
        <v>156</v>
      </c>
      <c r="D89" s="508"/>
      <c r="E89" s="319"/>
      <c r="F89" s="320"/>
      <c r="G89" s="321"/>
      <c r="H89" s="313" t="s">
        <v>509</v>
      </c>
      <c r="I89" s="401"/>
      <c r="J89" s="401"/>
      <c r="K89" s="401"/>
    </row>
    <row r="90" spans="1:11" ht="31.5" x14ac:dyDescent="0.5">
      <c r="A90" s="313"/>
      <c r="B90" s="323" t="s">
        <v>158</v>
      </c>
      <c r="C90" s="412"/>
      <c r="D90" s="508"/>
      <c r="E90" s="319"/>
      <c r="F90" s="320"/>
      <c r="G90" s="313"/>
      <c r="H90" s="313"/>
      <c r="I90" s="401"/>
      <c r="J90" s="401"/>
      <c r="K90" s="466"/>
    </row>
    <row r="91" spans="1:11" ht="31.5" x14ac:dyDescent="0.5">
      <c r="A91" s="313"/>
      <c r="B91" s="324" t="s">
        <v>159</v>
      </c>
      <c r="C91" s="412" t="s">
        <v>160</v>
      </c>
      <c r="D91" s="508"/>
      <c r="E91" s="508"/>
      <c r="F91" s="508"/>
      <c r="G91" s="313"/>
      <c r="H91" s="313" t="s">
        <v>161</v>
      </c>
      <c r="I91" s="401"/>
      <c r="J91" s="401"/>
      <c r="K91" s="401"/>
    </row>
    <row r="92" spans="1:11" ht="31.5" x14ac:dyDescent="0.5">
      <c r="A92" s="313"/>
      <c r="B92" s="324" t="s">
        <v>162</v>
      </c>
      <c r="C92" s="412" t="s">
        <v>163</v>
      </c>
      <c r="D92" s="508"/>
      <c r="E92" s="508"/>
      <c r="F92" s="508"/>
      <c r="G92" s="313"/>
      <c r="H92" s="313" t="s">
        <v>164</v>
      </c>
      <c r="I92" s="401"/>
      <c r="J92" s="401"/>
      <c r="K92" s="401"/>
    </row>
    <row r="93" spans="1:11" ht="31.5" x14ac:dyDescent="0.5">
      <c r="A93" s="313"/>
      <c r="B93" s="324" t="s">
        <v>165</v>
      </c>
      <c r="C93" s="412" t="s">
        <v>166</v>
      </c>
      <c r="D93" s="508"/>
      <c r="E93" s="508"/>
      <c r="F93" s="508"/>
      <c r="G93" s="313"/>
      <c r="H93" s="313" t="s">
        <v>167</v>
      </c>
      <c r="I93" s="401"/>
      <c r="J93" s="401"/>
      <c r="K93" s="401"/>
    </row>
    <row r="94" spans="1:11" ht="31.5" x14ac:dyDescent="0.5">
      <c r="A94" s="313"/>
      <c r="B94" s="324" t="s">
        <v>168</v>
      </c>
      <c r="C94" s="412" t="s">
        <v>169</v>
      </c>
      <c r="D94" s="508"/>
      <c r="E94" s="508"/>
      <c r="F94" s="508"/>
      <c r="G94" s="313"/>
      <c r="H94" s="313" t="s">
        <v>170</v>
      </c>
      <c r="I94" s="401"/>
      <c r="J94" s="401"/>
      <c r="K94" s="401"/>
    </row>
    <row r="95" spans="1:11" ht="31.5" x14ac:dyDescent="0.5">
      <c r="A95" s="313"/>
      <c r="B95" s="324"/>
      <c r="C95" s="412"/>
      <c r="D95" s="508"/>
      <c r="E95" s="508"/>
      <c r="F95" s="508"/>
      <c r="G95" s="313"/>
      <c r="H95" s="313" t="s">
        <v>171</v>
      </c>
      <c r="I95" s="401" t="s">
        <v>3</v>
      </c>
      <c r="J95" s="401"/>
      <c r="K95" s="401"/>
    </row>
    <row r="96" spans="1:11" ht="31.5" x14ac:dyDescent="0.5">
      <c r="A96" s="313"/>
      <c r="B96" s="323" t="s">
        <v>172</v>
      </c>
      <c r="C96" s="412"/>
      <c r="D96" s="508" t="s">
        <v>3</v>
      </c>
      <c r="E96" s="508"/>
      <c r="F96" s="508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508"/>
      <c r="E97" s="508"/>
      <c r="F97" s="508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508"/>
      <c r="E98" s="508"/>
      <c r="F98" s="508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508"/>
      <c r="E99" s="508"/>
      <c r="F99" s="508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508"/>
      <c r="E100" s="508"/>
      <c r="F100" s="508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508"/>
      <c r="E101" s="508"/>
      <c r="F101" s="508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>
        <v>0</v>
      </c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C35:D35"/>
    <mergeCell ref="D2:E2"/>
    <mergeCell ref="E3:G3"/>
    <mergeCell ref="E4:E5"/>
    <mergeCell ref="G4:G5"/>
    <mergeCell ref="E7:G7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A51:A52"/>
    <mergeCell ref="B52:B53"/>
    <mergeCell ref="C54:C55"/>
    <mergeCell ref="B81:H81"/>
    <mergeCell ref="I82:K82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abSelected="1" zoomScale="60" zoomScaleNormal="60" workbookViewId="0">
      <selection activeCell="H32" sqref="H32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2.8554687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527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512"/>
      <c r="H2" s="512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513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514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533</v>
      </c>
      <c r="C8" s="47" t="s">
        <v>26</v>
      </c>
      <c r="D8" s="48" t="s">
        <v>27</v>
      </c>
      <c r="E8" s="49">
        <v>251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513</v>
      </c>
      <c r="C9" s="57" t="s">
        <v>29</v>
      </c>
      <c r="D9" s="48" t="s">
        <v>30</v>
      </c>
      <c r="E9" s="58"/>
      <c r="F9" s="39"/>
      <c r="G9" s="59"/>
      <c r="H9" s="511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160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479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449"/>
      <c r="J13" s="450"/>
      <c r="K13" s="78"/>
    </row>
    <row r="14" spans="1:11" ht="33" customHeight="1" thickBot="1" x14ac:dyDescent="0.4">
      <c r="A14" s="70"/>
      <c r="B14" s="87"/>
      <c r="C14" s="88"/>
      <c r="D14" s="89"/>
      <c r="E14" s="90"/>
      <c r="F14" s="90"/>
      <c r="G14" s="90"/>
      <c r="H14" s="104"/>
      <c r="I14" s="79"/>
      <c r="J14" s="80"/>
      <c r="K14" s="494"/>
    </row>
    <row r="15" spans="1:11" ht="33" customHeight="1" thickBot="1" x14ac:dyDescent="0.4">
      <c r="A15" s="82"/>
      <c r="B15" s="87" t="s">
        <v>417</v>
      </c>
      <c r="C15" s="88" t="s">
        <v>46</v>
      </c>
      <c r="D15" s="89" t="s">
        <v>496</v>
      </c>
      <c r="E15" s="90">
        <v>133</v>
      </c>
      <c r="F15" s="90"/>
      <c r="G15" s="90">
        <v>2715</v>
      </c>
      <c r="H15" s="104" t="s">
        <v>530</v>
      </c>
      <c r="I15" s="79"/>
      <c r="J15" s="80" t="s">
        <v>528</v>
      </c>
      <c r="K15" s="494" t="s">
        <v>529</v>
      </c>
    </row>
    <row r="16" spans="1:11" ht="33" customHeight="1" thickBot="1" x14ac:dyDescent="0.4">
      <c r="A16" s="70"/>
      <c r="B16" s="71"/>
      <c r="C16" s="72"/>
      <c r="D16" s="73"/>
      <c r="E16" s="74"/>
      <c r="F16" s="74"/>
      <c r="G16" s="74"/>
      <c r="H16" s="75"/>
      <c r="I16" s="83"/>
      <c r="J16" s="84"/>
      <c r="K16" s="93"/>
    </row>
    <row r="17" spans="1:11" ht="33" customHeight="1" thickBot="1" x14ac:dyDescent="0.4">
      <c r="A17" s="70"/>
      <c r="B17" s="87" t="s">
        <v>526</v>
      </c>
      <c r="C17" s="88" t="s">
        <v>46</v>
      </c>
      <c r="D17" s="89" t="s">
        <v>524</v>
      </c>
      <c r="E17" s="90"/>
      <c r="F17" s="90">
        <v>770</v>
      </c>
      <c r="G17" s="74"/>
      <c r="H17" s="75"/>
      <c r="I17" s="98"/>
      <c r="J17" s="99"/>
      <c r="K17" s="472"/>
    </row>
    <row r="18" spans="1:11" ht="33" customHeight="1" thickBot="1" x14ac:dyDescent="0.4">
      <c r="A18" s="70"/>
      <c r="B18" s="71"/>
      <c r="C18" s="72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70" t="s">
        <v>20</v>
      </c>
      <c r="B19" s="71" t="s">
        <v>523</v>
      </c>
      <c r="C19" s="72" t="s">
        <v>26</v>
      </c>
      <c r="D19" s="73" t="s">
        <v>508</v>
      </c>
      <c r="E19" s="74">
        <v>561</v>
      </c>
      <c r="F19" s="74">
        <v>66</v>
      </c>
      <c r="G19" s="74">
        <v>651</v>
      </c>
      <c r="H19" s="75"/>
      <c r="I19" s="98"/>
      <c r="J19" s="99"/>
      <c r="K19" s="101"/>
    </row>
    <row r="20" spans="1:11" ht="33" customHeight="1" thickBot="1" x14ac:dyDescent="0.4">
      <c r="A20" s="70"/>
      <c r="B20" s="71"/>
      <c r="C20" s="72"/>
      <c r="D20" s="73"/>
      <c r="E20" s="74"/>
      <c r="F20" s="74"/>
      <c r="G20" s="74"/>
      <c r="H20" s="75"/>
      <c r="I20" s="83"/>
      <c r="J20" s="84"/>
      <c r="K20" s="103"/>
    </row>
    <row r="21" spans="1:11" ht="33" customHeight="1" thickBot="1" x14ac:dyDescent="0.4">
      <c r="A21" s="70" t="s">
        <v>20</v>
      </c>
      <c r="B21" s="71" t="s">
        <v>531</v>
      </c>
      <c r="C21" s="72" t="s">
        <v>26</v>
      </c>
      <c r="D21" s="73" t="s">
        <v>467</v>
      </c>
      <c r="E21" s="74">
        <v>57</v>
      </c>
      <c r="F21" s="74"/>
      <c r="G21" s="74">
        <v>100</v>
      </c>
      <c r="H21" s="75"/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87"/>
      <c r="C28" s="88"/>
      <c r="D28" s="89"/>
      <c r="E28" s="90"/>
      <c r="F28" s="90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520</v>
      </c>
      <c r="C29" s="72" t="s">
        <v>26</v>
      </c>
      <c r="D29" s="73" t="s">
        <v>43</v>
      </c>
      <c r="E29" s="74"/>
      <c r="F29" s="74">
        <v>220</v>
      </c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1162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1162</v>
      </c>
      <c r="F35" s="139">
        <f>SUM(F8:F34)+I25</f>
        <v>1056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751</v>
      </c>
      <c r="F36" s="149">
        <f>E36+F39+F44+F47+F48+F49++F50</f>
        <v>1174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536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411</v>
      </c>
      <c r="G39" s="171" t="s">
        <v>75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50</v>
      </c>
      <c r="D40" s="177">
        <f>900-C40</f>
        <v>850</v>
      </c>
      <c r="E40" s="178" t="s">
        <v>77</v>
      </c>
      <c r="F40" s="74">
        <v>618</v>
      </c>
      <c r="G40" s="171" t="s">
        <v>78</v>
      </c>
      <c r="H40" s="172"/>
      <c r="I40" s="173"/>
      <c r="J40" s="174"/>
      <c r="K40" s="175"/>
    </row>
    <row r="41" spans="1:19" ht="25.5" customHeight="1" thickBot="1" x14ac:dyDescent="0.45">
      <c r="A41" s="531" t="s">
        <v>79</v>
      </c>
      <c r="B41" s="532"/>
      <c r="C41" s="176">
        <v>1100</v>
      </c>
      <c r="D41" s="177">
        <f>3000-C41</f>
        <v>1900</v>
      </c>
      <c r="E41" s="179" t="s">
        <v>480</v>
      </c>
      <c r="F41" s="74"/>
      <c r="G41" s="171" t="s">
        <v>80</v>
      </c>
      <c r="H41" s="431" t="s">
        <v>534</v>
      </c>
      <c r="I41" s="173">
        <v>1</v>
      </c>
      <c r="J41" s="174">
        <v>60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12700</v>
      </c>
      <c r="D42" s="183">
        <f>15100-C42</f>
        <v>2400</v>
      </c>
      <c r="E42" s="184" t="s">
        <v>82</v>
      </c>
      <c r="F42" s="185">
        <v>36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5600</v>
      </c>
      <c r="D43" s="183">
        <f>10800-C43</f>
        <v>5200</v>
      </c>
      <c r="E43" s="186" t="s">
        <v>84</v>
      </c>
      <c r="F43" s="187">
        <v>97</v>
      </c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3340</v>
      </c>
      <c r="D44" s="183">
        <f>6200-C44</f>
        <v>2860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372</v>
      </c>
      <c r="B45" s="516"/>
      <c r="C45" s="182">
        <v>59</v>
      </c>
      <c r="D45" s="183"/>
      <c r="E45" s="197" t="s">
        <v>88</v>
      </c>
      <c r="F45" s="198">
        <f>SUM(F39:F44)</f>
        <v>1162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457</v>
      </c>
      <c r="D46" s="200">
        <f>1600-C46</f>
        <v>1143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488</v>
      </c>
      <c r="B47" s="544"/>
      <c r="C47" s="204"/>
      <c r="D47" s="205"/>
      <c r="E47" s="206" t="s">
        <v>96</v>
      </c>
      <c r="F47" s="207"/>
      <c r="G47" s="208" t="s">
        <v>327</v>
      </c>
      <c r="H47" s="215" t="s">
        <v>532</v>
      </c>
      <c r="I47" s="173"/>
      <c r="J47" s="174">
        <v>12</v>
      </c>
      <c r="K47" s="181">
        <v>44650</v>
      </c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10460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21640</v>
      </c>
      <c r="D49" s="205"/>
      <c r="E49" s="206" t="s">
        <v>101</v>
      </c>
      <c r="F49" s="216">
        <v>12</v>
      </c>
      <c r="G49" s="171" t="s">
        <v>102</v>
      </c>
      <c r="H49" s="215" t="s">
        <v>535</v>
      </c>
      <c r="I49" s="173"/>
      <c r="J49" s="174">
        <v>30</v>
      </c>
      <c r="K49" s="181">
        <v>44652</v>
      </c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22790</v>
      </c>
      <c r="D50" s="220">
        <f>D40+D41+D42+D43+D44</f>
        <v>13210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244</v>
      </c>
      <c r="D52" s="232" t="s">
        <v>474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12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34001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10302</v>
      </c>
      <c r="J57" s="267"/>
      <c r="K57" s="268">
        <f>SUM(I57:I60)</f>
        <v>31943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15640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331</v>
      </c>
      <c r="I59" s="279">
        <v>417</v>
      </c>
      <c r="J59" s="280">
        <f>I60+I58</f>
        <v>21224</v>
      </c>
      <c r="K59" s="281">
        <f>J59+I59</f>
        <v>21641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5584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>
        <v>1059</v>
      </c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999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22700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/>
      <c r="J82" s="549"/>
      <c r="K82" s="549"/>
    </row>
    <row r="83" spans="1:11" ht="31.5" x14ac:dyDescent="0.5">
      <c r="A83" s="313"/>
      <c r="B83" s="313"/>
      <c r="C83" s="510" t="s">
        <v>140</v>
      </c>
      <c r="D83" s="510" t="s">
        <v>141</v>
      </c>
      <c r="E83" s="510" t="s">
        <v>142</v>
      </c>
      <c r="F83" s="315" t="s">
        <v>143</v>
      </c>
      <c r="G83" s="510"/>
      <c r="H83" s="316" t="s">
        <v>144</v>
      </c>
      <c r="I83" s="401"/>
      <c r="J83" s="401"/>
      <c r="K83" s="401"/>
    </row>
    <row r="84" spans="1:11" ht="31.5" x14ac:dyDescent="0.5">
      <c r="A84" s="313"/>
      <c r="B84" s="510" t="s">
        <v>145</v>
      </c>
      <c r="C84" s="313"/>
      <c r="D84" s="313"/>
      <c r="E84" s="313"/>
      <c r="F84" s="313"/>
      <c r="G84" s="313"/>
      <c r="H84" s="316" t="s">
        <v>148</v>
      </c>
      <c r="I84" s="401"/>
      <c r="J84" s="401"/>
      <c r="K84" s="401"/>
    </row>
    <row r="85" spans="1:11" ht="31.5" x14ac:dyDescent="0.5">
      <c r="A85" s="313"/>
      <c r="B85" s="324" t="s">
        <v>146</v>
      </c>
      <c r="C85" s="412" t="s">
        <v>147</v>
      </c>
      <c r="D85" s="510"/>
      <c r="E85" s="510"/>
      <c r="F85" s="510"/>
      <c r="G85" s="313"/>
      <c r="H85" s="316"/>
      <c r="I85" s="401"/>
      <c r="J85" s="401"/>
      <c r="K85" s="438"/>
    </row>
    <row r="86" spans="1:11" ht="31.5" x14ac:dyDescent="0.5">
      <c r="A86" s="313"/>
      <c r="B86" s="324"/>
      <c r="C86" s="412"/>
      <c r="D86" s="510"/>
      <c r="E86" s="510"/>
      <c r="F86" s="510"/>
      <c r="G86" s="313"/>
      <c r="H86" s="316"/>
      <c r="I86" s="401"/>
      <c r="J86" s="401"/>
      <c r="K86" s="401"/>
    </row>
    <row r="87" spans="1:11" ht="31.5" x14ac:dyDescent="0.5">
      <c r="A87" s="313"/>
      <c r="B87" s="324" t="s">
        <v>149</v>
      </c>
      <c r="C87" s="412" t="s">
        <v>150</v>
      </c>
      <c r="D87" s="510"/>
      <c r="E87" s="510"/>
      <c r="F87" s="510"/>
      <c r="G87" s="313"/>
      <c r="H87" s="318" t="s">
        <v>151</v>
      </c>
      <c r="I87" s="401"/>
      <c r="J87" s="401"/>
      <c r="K87" s="438"/>
    </row>
    <row r="88" spans="1:11" ht="31.5" x14ac:dyDescent="0.5">
      <c r="A88" s="313"/>
      <c r="B88" s="324" t="s">
        <v>152</v>
      </c>
      <c r="C88" s="412" t="s">
        <v>153</v>
      </c>
      <c r="D88" s="510"/>
      <c r="E88" s="319" t="s">
        <v>3</v>
      </c>
      <c r="F88" s="320"/>
      <c r="G88" s="313"/>
      <c r="H88" s="313" t="s">
        <v>154</v>
      </c>
      <c r="I88" s="401"/>
      <c r="J88" s="401"/>
      <c r="K88" s="466"/>
    </row>
    <row r="89" spans="1:11" ht="31.5" x14ac:dyDescent="0.5">
      <c r="A89" s="313"/>
      <c r="B89" s="324" t="s">
        <v>155</v>
      </c>
      <c r="C89" s="412" t="s">
        <v>156</v>
      </c>
      <c r="D89" s="510"/>
      <c r="E89" s="319"/>
      <c r="F89" s="320"/>
      <c r="G89" s="321"/>
      <c r="H89" s="313" t="s">
        <v>509</v>
      </c>
      <c r="I89" s="401"/>
      <c r="J89" s="401"/>
      <c r="K89" s="401"/>
    </row>
    <row r="90" spans="1:11" ht="31.5" x14ac:dyDescent="0.5">
      <c r="A90" s="313"/>
      <c r="B90" s="323" t="s">
        <v>158</v>
      </c>
      <c r="C90" s="412"/>
      <c r="D90" s="510"/>
      <c r="E90" s="319"/>
      <c r="F90" s="320"/>
      <c r="G90" s="313"/>
      <c r="H90" s="313"/>
      <c r="I90" s="401"/>
      <c r="J90" s="401"/>
      <c r="K90" s="466"/>
    </row>
    <row r="91" spans="1:11" ht="31.5" x14ac:dyDescent="0.5">
      <c r="A91" s="313"/>
      <c r="B91" s="324" t="s">
        <v>159</v>
      </c>
      <c r="C91" s="412" t="s">
        <v>160</v>
      </c>
      <c r="D91" s="510"/>
      <c r="E91" s="510"/>
      <c r="F91" s="510"/>
      <c r="G91" s="313"/>
      <c r="H91" s="313" t="s">
        <v>161</v>
      </c>
      <c r="I91" s="401"/>
      <c r="J91" s="401"/>
      <c r="K91" s="401"/>
    </row>
    <row r="92" spans="1:11" ht="31.5" x14ac:dyDescent="0.5">
      <c r="A92" s="313"/>
      <c r="B92" s="324" t="s">
        <v>162</v>
      </c>
      <c r="C92" s="412" t="s">
        <v>163</v>
      </c>
      <c r="D92" s="510"/>
      <c r="E92" s="510"/>
      <c r="F92" s="510"/>
      <c r="G92" s="313"/>
      <c r="H92" s="313" t="s">
        <v>164</v>
      </c>
      <c r="I92" s="401"/>
      <c r="J92" s="401"/>
      <c r="K92" s="401"/>
    </row>
    <row r="93" spans="1:11" ht="31.5" x14ac:dyDescent="0.5">
      <c r="A93" s="313"/>
      <c r="B93" s="324" t="s">
        <v>165</v>
      </c>
      <c r="C93" s="412" t="s">
        <v>166</v>
      </c>
      <c r="D93" s="510"/>
      <c r="E93" s="510"/>
      <c r="F93" s="510"/>
      <c r="G93" s="313"/>
      <c r="H93" s="313" t="s">
        <v>167</v>
      </c>
      <c r="I93" s="401"/>
      <c r="J93" s="401"/>
      <c r="K93" s="401"/>
    </row>
    <row r="94" spans="1:11" ht="31.5" x14ac:dyDescent="0.5">
      <c r="A94" s="313"/>
      <c r="B94" s="324" t="s">
        <v>168</v>
      </c>
      <c r="C94" s="412" t="s">
        <v>169</v>
      </c>
      <c r="D94" s="510"/>
      <c r="E94" s="510"/>
      <c r="F94" s="510"/>
      <c r="G94" s="313"/>
      <c r="H94" s="313" t="s">
        <v>170</v>
      </c>
      <c r="I94" s="401"/>
      <c r="J94" s="401"/>
      <c r="K94" s="401"/>
    </row>
    <row r="95" spans="1:11" ht="31.5" x14ac:dyDescent="0.5">
      <c r="A95" s="313"/>
      <c r="B95" s="324"/>
      <c r="C95" s="412"/>
      <c r="D95" s="510"/>
      <c r="E95" s="510"/>
      <c r="F95" s="510"/>
      <c r="G95" s="313"/>
      <c r="H95" s="313" t="s">
        <v>171</v>
      </c>
      <c r="I95" s="401" t="s">
        <v>3</v>
      </c>
      <c r="J95" s="401"/>
      <c r="K95" s="401"/>
    </row>
    <row r="96" spans="1:11" ht="31.5" x14ac:dyDescent="0.5">
      <c r="A96" s="313"/>
      <c r="B96" s="323" t="s">
        <v>172</v>
      </c>
      <c r="C96" s="412"/>
      <c r="D96" s="510" t="s">
        <v>3</v>
      </c>
      <c r="E96" s="510"/>
      <c r="F96" s="510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510"/>
      <c r="E97" s="510"/>
      <c r="F97" s="510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510"/>
      <c r="E98" s="510"/>
      <c r="F98" s="510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510"/>
      <c r="E99" s="510"/>
      <c r="F99" s="510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510"/>
      <c r="E100" s="510"/>
      <c r="F100" s="510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510"/>
      <c r="E101" s="510"/>
      <c r="F101" s="510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61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>
        <v>0</v>
      </c>
      <c r="F107" s="344"/>
      <c r="G107" s="335">
        <v>135</v>
      </c>
      <c r="H107" s="339">
        <v>0</v>
      </c>
      <c r="I107" s="335">
        <v>0</v>
      </c>
      <c r="J107" s="339"/>
      <c r="K107" s="346"/>
    </row>
    <row r="108" spans="1:12" ht="21" customHeight="1" x14ac:dyDescent="0.4">
      <c r="A108" s="331">
        <v>44256</v>
      </c>
      <c r="B108" s="347" t="s">
        <v>192</v>
      </c>
      <c r="C108" s="348">
        <v>69.5</v>
      </c>
      <c r="D108" s="349">
        <v>0</v>
      </c>
      <c r="E108" s="348"/>
      <c r="F108" s="350"/>
      <c r="G108" s="335">
        <v>135</v>
      </c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A51:A52"/>
    <mergeCell ref="B52:B53"/>
    <mergeCell ref="C54:C55"/>
    <mergeCell ref="B81:H81"/>
    <mergeCell ref="I82:K82"/>
    <mergeCell ref="A45:B45"/>
    <mergeCell ref="H45:J45"/>
    <mergeCell ref="A46:B46"/>
    <mergeCell ref="A47:B47"/>
    <mergeCell ref="A48:B48"/>
    <mergeCell ref="A49:B49"/>
    <mergeCell ref="A37:H37"/>
    <mergeCell ref="A40:B40"/>
    <mergeCell ref="A41:B41"/>
    <mergeCell ref="A42:B42"/>
    <mergeCell ref="A43:B43"/>
    <mergeCell ref="A44:B44"/>
    <mergeCell ref="D2:E2"/>
    <mergeCell ref="E3:G3"/>
    <mergeCell ref="E4:E5"/>
    <mergeCell ref="G4:G5"/>
    <mergeCell ref="E7:G7"/>
    <mergeCell ref="C35:D35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topLeftCell="A10" zoomScale="60" zoomScaleNormal="60" workbookViewId="0">
      <selection activeCell="A23" sqref="A23:A25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208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398"/>
      <c r="H2" s="398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399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00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211</v>
      </c>
      <c r="C8" s="47" t="s">
        <v>26</v>
      </c>
      <c r="D8" s="48" t="s">
        <v>27</v>
      </c>
      <c r="E8" s="49">
        <v>85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212</v>
      </c>
      <c r="C9" s="57" t="s">
        <v>29</v>
      </c>
      <c r="D9" s="48" t="s">
        <v>30</v>
      </c>
      <c r="E9" s="58">
        <v>82</v>
      </c>
      <c r="F9" s="39"/>
      <c r="G9" s="59"/>
      <c r="H9" s="397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193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33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3">
      <c r="A12" s="43"/>
      <c r="B12" s="46"/>
      <c r="C12" s="47"/>
      <c r="D12" s="48"/>
      <c r="E12" s="49"/>
      <c r="F12" s="50"/>
      <c r="G12" s="51"/>
      <c r="H12" s="52"/>
      <c r="I12" s="61"/>
      <c r="J12" s="62"/>
      <c r="K12" s="63"/>
    </row>
    <row r="13" spans="1:11" ht="31.5" customHeight="1" thickBot="1" x14ac:dyDescent="0.3">
      <c r="A13" s="56"/>
      <c r="B13" s="46"/>
      <c r="C13" s="57"/>
      <c r="D13" s="48"/>
      <c r="E13" s="58"/>
      <c r="F13" s="39"/>
      <c r="G13" s="59"/>
      <c r="H13" s="413"/>
      <c r="I13" s="76"/>
      <c r="J13" s="77"/>
      <c r="K13" s="78"/>
    </row>
    <row r="14" spans="1:11" ht="33" customHeight="1" thickBot="1" x14ac:dyDescent="0.3">
      <c r="A14" s="56"/>
      <c r="B14" s="46"/>
      <c r="C14" s="57"/>
      <c r="D14" s="48"/>
      <c r="E14" s="58"/>
      <c r="F14" s="58"/>
      <c r="G14" s="64"/>
      <c r="H14" s="65"/>
      <c r="I14" s="79"/>
      <c r="J14" s="80"/>
      <c r="K14" s="81"/>
    </row>
    <row r="15" spans="1:11" ht="33" customHeight="1" thickBot="1" x14ac:dyDescent="0.3">
      <c r="A15" s="56"/>
      <c r="B15" s="46"/>
      <c r="C15" s="57"/>
      <c r="D15" s="48"/>
      <c r="E15" s="58"/>
      <c r="F15" s="49"/>
      <c r="G15" s="66"/>
      <c r="H15" s="67"/>
      <c r="I15" s="83"/>
      <c r="J15" s="84"/>
      <c r="K15" s="85"/>
    </row>
    <row r="16" spans="1:11" ht="33" customHeight="1" thickBot="1" x14ac:dyDescent="0.4">
      <c r="A16" s="70"/>
      <c r="B16" s="71"/>
      <c r="C16" s="72"/>
      <c r="D16" s="73"/>
      <c r="E16" s="74"/>
      <c r="F16" s="74"/>
      <c r="G16" s="74"/>
      <c r="H16" s="75"/>
      <c r="I16" s="83"/>
      <c r="J16" s="84"/>
      <c r="K16" s="93"/>
    </row>
    <row r="17" spans="1:11" ht="33" customHeight="1" thickBot="1" x14ac:dyDescent="0.4">
      <c r="A17" s="70"/>
      <c r="B17" s="71"/>
      <c r="C17" s="72"/>
      <c r="D17" s="73"/>
      <c r="E17" s="74"/>
      <c r="F17" s="74"/>
      <c r="G17" s="74"/>
      <c r="H17" s="75"/>
      <c r="I17" s="79"/>
      <c r="J17" s="80"/>
      <c r="K17" s="95"/>
    </row>
    <row r="18" spans="1:11" ht="33" customHeight="1" thickBot="1" x14ac:dyDescent="0.4">
      <c r="A18" s="70"/>
      <c r="B18" s="71"/>
      <c r="C18" s="72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82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86"/>
      <c r="B20" s="87"/>
      <c r="C20" s="88"/>
      <c r="D20" s="89"/>
      <c r="E20" s="90"/>
      <c r="F20" s="90"/>
      <c r="G20" s="91"/>
      <c r="H20" s="92"/>
      <c r="I20" s="83"/>
      <c r="J20" s="84"/>
      <c r="K20" s="103"/>
    </row>
    <row r="21" spans="1:11" ht="33" customHeight="1" thickBot="1" x14ac:dyDescent="0.4">
      <c r="A21" s="82"/>
      <c r="B21" s="87"/>
      <c r="C21" s="88"/>
      <c r="D21" s="89"/>
      <c r="E21" s="90"/>
      <c r="F21" s="90"/>
      <c r="G21" s="90"/>
      <c r="H21" s="104"/>
      <c r="I21" s="98"/>
      <c r="J21" s="99"/>
      <c r="K21" s="101"/>
    </row>
    <row r="22" spans="1:11" ht="33" customHeight="1" thickBot="1" x14ac:dyDescent="0.4">
      <c r="A22" s="70"/>
      <c r="B22" s="96"/>
      <c r="C22" s="97"/>
      <c r="D22" s="73"/>
      <c r="E22" s="74"/>
      <c r="F22" s="74"/>
      <c r="G22" s="74"/>
      <c r="H22" s="75"/>
      <c r="I22" s="79"/>
      <c r="J22" s="80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 t="s">
        <v>20</v>
      </c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70" t="s">
        <v>20</v>
      </c>
      <c r="B25" s="71"/>
      <c r="C25" s="72"/>
      <c r="D25" s="73"/>
      <c r="E25" s="74"/>
      <c r="F25" s="74"/>
      <c r="G25" s="74"/>
      <c r="H25" s="75"/>
      <c r="I25" s="113"/>
      <c r="J25" s="114"/>
      <c r="K25" s="115"/>
    </row>
    <row r="26" spans="1:11" ht="60.75" customHeight="1" thickBot="1" x14ac:dyDescent="0.4">
      <c r="A26" s="70"/>
      <c r="B26" s="87"/>
      <c r="C26" s="88"/>
      <c r="D26" s="89"/>
      <c r="E26" s="90"/>
      <c r="F26" s="90"/>
      <c r="G26" s="90"/>
      <c r="H26" s="104"/>
      <c r="I26" s="120"/>
      <c r="J26" s="121"/>
      <c r="K26" s="122"/>
    </row>
    <row r="27" spans="1:11" ht="32.25" customHeight="1" thickBot="1" x14ac:dyDescent="0.4">
      <c r="A27" s="70"/>
      <c r="B27" s="71" t="s">
        <v>230</v>
      </c>
      <c r="C27" s="72"/>
      <c r="D27" s="73"/>
      <c r="E27" s="74"/>
      <c r="F27" s="74"/>
      <c r="G27" s="74"/>
      <c r="H27" s="75"/>
      <c r="I27" s="123"/>
      <c r="J27" s="124"/>
      <c r="K27" s="125"/>
    </row>
    <row r="28" spans="1:11" ht="27" customHeight="1" thickBot="1" x14ac:dyDescent="0.4">
      <c r="A28" s="70"/>
      <c r="B28" s="71"/>
      <c r="C28" s="72"/>
      <c r="D28" s="73"/>
      <c r="E28" s="74"/>
      <c r="F28" s="74"/>
      <c r="G28" s="74"/>
      <c r="H28" s="75"/>
      <c r="I28" s="120"/>
      <c r="J28" s="121"/>
      <c r="K28" s="122"/>
    </row>
    <row r="29" spans="1:11" ht="27" customHeight="1" thickBot="1" x14ac:dyDescent="0.3">
      <c r="A29" s="116"/>
      <c r="B29" s="71" t="s">
        <v>54</v>
      </c>
      <c r="C29" s="72" t="s">
        <v>26</v>
      </c>
      <c r="D29" s="73" t="s">
        <v>219</v>
      </c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26"/>
      <c r="B32" s="87"/>
      <c r="C32" s="88"/>
      <c r="D32" s="89"/>
      <c r="E32" s="90"/>
      <c r="F32" s="90"/>
      <c r="G32" s="127"/>
      <c r="H32" s="119"/>
      <c r="I32" s="120"/>
      <c r="J32" s="121"/>
      <c r="K32" s="122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360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360</v>
      </c>
      <c r="F35" s="139">
        <f>SUM(F8:F34)+I25</f>
        <v>0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0</v>
      </c>
      <c r="F36" s="149">
        <f>E36+F39+F44+F47+F48+F49++F50</f>
        <v>360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222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360</v>
      </c>
      <c r="G39" s="171" t="s">
        <v>75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/>
      <c r="G40" s="171" t="s">
        <v>78</v>
      </c>
      <c r="H40" s="172"/>
      <c r="I40" s="173"/>
      <c r="J40" s="174"/>
      <c r="K40" s="175"/>
    </row>
    <row r="41" spans="1:19" ht="25.5" customHeight="1" thickBot="1" x14ac:dyDescent="0.45">
      <c r="A41" s="531" t="s">
        <v>79</v>
      </c>
      <c r="B41" s="532"/>
      <c r="C41" s="176">
        <v>1050</v>
      </c>
      <c r="D41" s="177">
        <f>3000-C41</f>
        <v>1950</v>
      </c>
      <c r="E41" s="179" t="s">
        <v>203</v>
      </c>
      <c r="F41" s="74"/>
      <c r="G41" s="171" t="s">
        <v>80</v>
      </c>
      <c r="H41" s="180"/>
      <c r="I41" s="173"/>
      <c r="J41" s="174"/>
      <c r="K41" s="181"/>
    </row>
    <row r="42" spans="1:19" ht="25.5" customHeight="1" thickBot="1" x14ac:dyDescent="0.45">
      <c r="A42" s="515" t="s">
        <v>81</v>
      </c>
      <c r="B42" s="516"/>
      <c r="C42" s="182">
        <v>7120</v>
      </c>
      <c r="D42" s="183">
        <f>15100-C42</f>
        <v>7980</v>
      </c>
      <c r="E42" s="184" t="s">
        <v>82</v>
      </c>
      <c r="F42" s="185">
        <v>21</v>
      </c>
      <c r="G42" s="171" t="s">
        <v>80</v>
      </c>
      <c r="H42" s="172" t="s">
        <v>220</v>
      </c>
      <c r="I42" s="173">
        <v>1</v>
      </c>
      <c r="J42" s="174">
        <v>60</v>
      </c>
      <c r="K42" s="175" t="s">
        <v>221</v>
      </c>
    </row>
    <row r="43" spans="1:19" ht="25.5" customHeight="1" thickBot="1" x14ac:dyDescent="0.5">
      <c r="A43" s="515" t="s">
        <v>83</v>
      </c>
      <c r="B43" s="516"/>
      <c r="C43" s="182">
        <v>6620</v>
      </c>
      <c r="D43" s="183">
        <f>10800-C43</f>
        <v>4180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5515</v>
      </c>
      <c r="D44" s="183">
        <f>6200-C44</f>
        <v>685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215</v>
      </c>
      <c r="B45" s="516"/>
      <c r="C45" s="182">
        <v>117</v>
      </c>
      <c r="D45" s="183"/>
      <c r="E45" s="197" t="s">
        <v>88</v>
      </c>
      <c r="F45" s="198">
        <f>SUM(F39:F44)</f>
        <v>381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472</v>
      </c>
      <c r="D46" s="200">
        <f>1600-C46</f>
        <v>1128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97</v>
      </c>
      <c r="H47" s="209"/>
      <c r="I47" s="173"/>
      <c r="J47" s="210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12845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19255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20325</v>
      </c>
      <c r="D50" s="220">
        <f>D40+D41+D42+D43+D44</f>
        <v>15675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 t="s">
        <v>213</v>
      </c>
      <c r="C52" s="231" t="s">
        <v>113</v>
      </c>
      <c r="D52" s="232" t="s">
        <v>214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1351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767</v>
      </c>
      <c r="J57" s="267"/>
      <c r="K57" s="268">
        <f>SUM(I57:I60)</f>
        <v>1351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375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126</v>
      </c>
      <c r="I59" s="279"/>
      <c r="J59" s="280">
        <f>I60+I58</f>
        <v>584</v>
      </c>
      <c r="K59" s="281">
        <f>J59+I59</f>
        <v>584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209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/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/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584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396" t="s">
        <v>140</v>
      </c>
      <c r="D83" s="396" t="s">
        <v>141</v>
      </c>
      <c r="E83" s="396" t="s">
        <v>142</v>
      </c>
      <c r="F83" s="315" t="s">
        <v>143</v>
      </c>
      <c r="G83" s="396"/>
      <c r="H83" s="316" t="s">
        <v>144</v>
      </c>
      <c r="I83" s="401" t="s">
        <v>218</v>
      </c>
      <c r="J83" s="401"/>
      <c r="K83" s="401">
        <v>490</v>
      </c>
    </row>
    <row r="84" spans="1:11" ht="31.5" x14ac:dyDescent="0.5">
      <c r="A84" s="313"/>
      <c r="B84" s="396" t="s">
        <v>145</v>
      </c>
      <c r="C84" s="313"/>
      <c r="D84" s="313"/>
      <c r="E84" s="313"/>
      <c r="F84" s="313"/>
      <c r="G84" s="313"/>
      <c r="H84" s="313"/>
      <c r="I84" s="401" t="s">
        <v>223</v>
      </c>
      <c r="J84" s="401"/>
      <c r="K84" s="401">
        <v>122</v>
      </c>
    </row>
    <row r="85" spans="1:11" ht="31.5" x14ac:dyDescent="0.5">
      <c r="A85" s="313"/>
      <c r="B85" s="313" t="s">
        <v>146</v>
      </c>
      <c r="C85" s="317" t="s">
        <v>147</v>
      </c>
      <c r="D85" s="396"/>
      <c r="E85" s="396"/>
      <c r="F85" s="396"/>
      <c r="G85" s="313"/>
      <c r="H85" s="316" t="s">
        <v>148</v>
      </c>
      <c r="I85" s="401" t="s">
        <v>224</v>
      </c>
      <c r="J85" s="401"/>
      <c r="K85" s="401">
        <v>440</v>
      </c>
    </row>
    <row r="86" spans="1:11" ht="31.5" x14ac:dyDescent="0.5">
      <c r="A86" s="313"/>
      <c r="B86" s="313" t="s">
        <v>149</v>
      </c>
      <c r="C86" s="317" t="s">
        <v>150</v>
      </c>
      <c r="D86" s="396"/>
      <c r="E86" s="396"/>
      <c r="F86" s="396"/>
      <c r="G86" s="313"/>
      <c r="H86" s="318" t="s">
        <v>151</v>
      </c>
      <c r="I86" s="401" t="s">
        <v>225</v>
      </c>
      <c r="J86" s="401"/>
      <c r="K86" s="401">
        <v>1793</v>
      </c>
    </row>
    <row r="87" spans="1:11" ht="31.5" x14ac:dyDescent="0.5">
      <c r="A87" s="313"/>
      <c r="B87" s="313" t="s">
        <v>152</v>
      </c>
      <c r="C87" s="317" t="s">
        <v>153</v>
      </c>
      <c r="D87" s="396"/>
      <c r="E87" s="319" t="s">
        <v>3</v>
      </c>
      <c r="F87" s="320"/>
      <c r="G87" s="313"/>
      <c r="H87" s="313" t="s">
        <v>154</v>
      </c>
      <c r="I87" s="401" t="s">
        <v>226</v>
      </c>
      <c r="J87" s="401"/>
      <c r="K87" s="401">
        <v>1259</v>
      </c>
    </row>
    <row r="88" spans="1:11" ht="31.5" x14ac:dyDescent="0.5">
      <c r="A88" s="313"/>
      <c r="B88" s="313" t="s">
        <v>155</v>
      </c>
      <c r="C88" s="317" t="s">
        <v>156</v>
      </c>
      <c r="D88" s="396"/>
      <c r="E88" s="319"/>
      <c r="F88" s="320"/>
      <c r="G88" s="321"/>
      <c r="H88" s="313" t="s">
        <v>157</v>
      </c>
      <c r="I88" s="401" t="s">
        <v>227</v>
      </c>
      <c r="J88" s="401"/>
      <c r="K88" s="401">
        <v>1650</v>
      </c>
    </row>
    <row r="89" spans="1:11" ht="31.5" x14ac:dyDescent="0.5">
      <c r="A89" s="313"/>
      <c r="B89" s="396" t="s">
        <v>158</v>
      </c>
      <c r="C89" s="317"/>
      <c r="D89" s="396"/>
      <c r="E89" s="319"/>
      <c r="F89" s="320"/>
      <c r="G89" s="313"/>
      <c r="H89" s="313"/>
      <c r="I89" s="401" t="s">
        <v>229</v>
      </c>
      <c r="J89" s="401"/>
      <c r="K89" s="401">
        <v>2118</v>
      </c>
    </row>
    <row r="90" spans="1:11" ht="31.5" x14ac:dyDescent="0.5">
      <c r="A90" s="313"/>
      <c r="B90" s="313" t="s">
        <v>159</v>
      </c>
      <c r="C90" s="317" t="s">
        <v>160</v>
      </c>
      <c r="D90" s="396"/>
      <c r="E90" s="396"/>
      <c r="F90" s="396"/>
      <c r="G90" s="313"/>
      <c r="H90" s="313" t="s">
        <v>161</v>
      </c>
      <c r="I90" s="401"/>
      <c r="J90" s="401"/>
      <c r="K90" s="401"/>
    </row>
    <row r="91" spans="1:11" ht="31.5" x14ac:dyDescent="0.5">
      <c r="A91" s="313"/>
      <c r="B91" s="313" t="s">
        <v>162</v>
      </c>
      <c r="C91" s="317" t="s">
        <v>163</v>
      </c>
      <c r="D91" s="396"/>
      <c r="E91" s="396"/>
      <c r="F91" s="396"/>
      <c r="G91" s="313"/>
      <c r="H91" s="313" t="s">
        <v>164</v>
      </c>
      <c r="I91" s="401" t="s">
        <v>103</v>
      </c>
      <c r="J91" s="401"/>
      <c r="K91" s="401">
        <f>SUM(K83:K90)</f>
        <v>7872</v>
      </c>
    </row>
    <row r="92" spans="1:11" ht="31.5" x14ac:dyDescent="0.5">
      <c r="A92" s="313"/>
      <c r="B92" s="313" t="s">
        <v>165</v>
      </c>
      <c r="C92" s="317" t="s">
        <v>166</v>
      </c>
      <c r="D92" s="396"/>
      <c r="E92" s="396"/>
      <c r="F92" s="396"/>
      <c r="G92" s="313"/>
      <c r="H92" s="313" t="s">
        <v>167</v>
      </c>
      <c r="I92" s="401"/>
      <c r="J92" s="401"/>
      <c r="K92" s="401"/>
    </row>
    <row r="93" spans="1:11" ht="31.5" x14ac:dyDescent="0.5">
      <c r="A93" s="313"/>
      <c r="B93" s="313" t="s">
        <v>168</v>
      </c>
      <c r="C93" s="317" t="s">
        <v>169</v>
      </c>
      <c r="D93" s="396"/>
      <c r="E93" s="396"/>
      <c r="F93" s="396"/>
      <c r="G93" s="313"/>
      <c r="H93" s="313" t="s">
        <v>170</v>
      </c>
      <c r="I93" s="401"/>
      <c r="J93" s="401"/>
      <c r="K93" s="401"/>
    </row>
    <row r="94" spans="1:11" ht="31.5" x14ac:dyDescent="0.5">
      <c r="A94" s="313"/>
      <c r="B94" s="313"/>
      <c r="C94" s="317"/>
      <c r="D94" s="396"/>
      <c r="E94" s="396"/>
      <c r="F94" s="396"/>
      <c r="G94" s="313"/>
      <c r="H94" s="313" t="s">
        <v>171</v>
      </c>
      <c r="I94" s="401" t="s">
        <v>3</v>
      </c>
      <c r="J94" s="401"/>
      <c r="K94" s="401"/>
    </row>
    <row r="95" spans="1:11" ht="31.5" x14ac:dyDescent="0.5">
      <c r="A95" s="313"/>
      <c r="B95" s="396" t="s">
        <v>172</v>
      </c>
      <c r="C95" s="317"/>
      <c r="D95" s="396" t="s">
        <v>3</v>
      </c>
      <c r="E95" s="396"/>
      <c r="F95" s="396"/>
      <c r="G95" s="313"/>
      <c r="H95" s="313" t="s">
        <v>173</v>
      </c>
      <c r="I95" s="401"/>
      <c r="J95" s="401"/>
      <c r="K95" s="401"/>
    </row>
    <row r="96" spans="1:11" ht="15.75" x14ac:dyDescent="0.25">
      <c r="A96" s="313"/>
      <c r="B96" s="313" t="s">
        <v>174</v>
      </c>
      <c r="C96" s="317" t="s">
        <v>175</v>
      </c>
      <c r="D96" s="396"/>
      <c r="E96" s="396"/>
      <c r="F96" s="396"/>
      <c r="G96" s="313"/>
      <c r="H96" s="313"/>
      <c r="I96" s="313"/>
      <c r="J96" s="313"/>
      <c r="K96" s="313"/>
    </row>
    <row r="97" spans="1:12" ht="15.75" x14ac:dyDescent="0.25">
      <c r="A97" s="313"/>
      <c r="B97" s="313" t="s">
        <v>176</v>
      </c>
      <c r="C97" s="317" t="s">
        <v>177</v>
      </c>
      <c r="D97" s="396"/>
      <c r="E97" s="396"/>
      <c r="F97" s="396"/>
      <c r="G97" s="313"/>
      <c r="H97" s="313"/>
      <c r="I97" s="313"/>
      <c r="J97" s="313"/>
      <c r="K97" s="313"/>
    </row>
    <row r="98" spans="1:12" ht="15.75" x14ac:dyDescent="0.25">
      <c r="A98" s="313"/>
      <c r="B98" s="313" t="s">
        <v>178</v>
      </c>
      <c r="C98" s="317" t="s">
        <v>179</v>
      </c>
      <c r="D98" s="396"/>
      <c r="E98" s="396"/>
      <c r="F98" s="396"/>
      <c r="G98" s="313"/>
      <c r="H98" s="313"/>
      <c r="I98" s="313"/>
      <c r="J98" s="313"/>
      <c r="K98" s="313"/>
    </row>
    <row r="99" spans="1:12" ht="15.75" x14ac:dyDescent="0.25">
      <c r="A99" s="313"/>
      <c r="B99" s="313" t="s">
        <v>180</v>
      </c>
      <c r="C99" s="317" t="s">
        <v>181</v>
      </c>
      <c r="D99" s="396"/>
      <c r="E99" s="396"/>
      <c r="F99" s="396"/>
      <c r="G99" s="313"/>
      <c r="H99" s="313"/>
      <c r="I99" s="313"/>
      <c r="J99" s="313"/>
      <c r="K99" s="313"/>
    </row>
    <row r="100" spans="1:12" ht="15.75" x14ac:dyDescent="0.25">
      <c r="A100" s="313"/>
      <c r="B100" s="313"/>
      <c r="C100" s="322"/>
      <c r="D100" s="396"/>
      <c r="E100" s="396"/>
      <c r="F100" s="396"/>
      <c r="G100" s="313"/>
      <c r="H100" s="313"/>
      <c r="I100" s="313"/>
      <c r="J100" s="313"/>
      <c r="K100" s="313"/>
    </row>
    <row r="101" spans="1:12" x14ac:dyDescent="0.25">
      <c r="A101" s="313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</row>
    <row r="102" spans="1:12" ht="21" x14ac:dyDescent="0.35">
      <c r="A102" s="313"/>
      <c r="B102" s="313"/>
      <c r="C102" s="323"/>
      <c r="D102" s="323"/>
      <c r="E102" s="313"/>
      <c r="F102" s="313"/>
      <c r="G102" s="313"/>
      <c r="H102" s="313"/>
      <c r="I102" s="313"/>
      <c r="J102" s="313"/>
      <c r="K102" s="313"/>
    </row>
    <row r="103" spans="1:12" ht="11.25" customHeight="1" x14ac:dyDescent="0.35">
      <c r="A103" s="313"/>
      <c r="B103" s="324"/>
      <c r="C103" s="323"/>
      <c r="D103" s="323"/>
      <c r="E103" s="313"/>
      <c r="F103" s="324"/>
      <c r="G103" s="313"/>
      <c r="H103" s="323"/>
      <c r="I103" s="323"/>
      <c r="J103" s="323"/>
      <c r="K103" s="324"/>
    </row>
    <row r="104" spans="1:12" ht="42" x14ac:dyDescent="0.35">
      <c r="A104" s="325" t="s">
        <v>182</v>
      </c>
      <c r="B104" s="326" t="s">
        <v>183</v>
      </c>
      <c r="C104" s="326" t="s">
        <v>184</v>
      </c>
      <c r="D104" s="326" t="s">
        <v>185</v>
      </c>
      <c r="E104" s="327" t="s">
        <v>186</v>
      </c>
      <c r="F104" s="328"/>
      <c r="G104" s="329" t="s">
        <v>187</v>
      </c>
      <c r="H104" s="328" t="s">
        <v>188</v>
      </c>
      <c r="I104" s="328" t="s">
        <v>189</v>
      </c>
      <c r="J104" s="328"/>
      <c r="K104" s="330" t="s">
        <v>190</v>
      </c>
    </row>
    <row r="105" spans="1:12" ht="28.5" x14ac:dyDescent="0.45">
      <c r="A105" s="331">
        <v>44197</v>
      </c>
      <c r="B105" s="332" t="s">
        <v>191</v>
      </c>
      <c r="C105" s="333">
        <v>175</v>
      </c>
      <c r="D105" s="334">
        <v>0</v>
      </c>
      <c r="E105" s="335">
        <v>105.5</v>
      </c>
      <c r="F105" s="336"/>
      <c r="G105" s="333">
        <v>175</v>
      </c>
      <c r="H105" s="337">
        <v>0</v>
      </c>
      <c r="I105" s="338">
        <v>40</v>
      </c>
      <c r="J105" s="339"/>
      <c r="K105" s="339"/>
      <c r="L105" s="339"/>
    </row>
    <row r="106" spans="1:12" ht="21" customHeight="1" x14ac:dyDescent="0.4">
      <c r="A106" s="331">
        <v>44228</v>
      </c>
      <c r="B106" s="340" t="s">
        <v>192</v>
      </c>
      <c r="C106" s="341">
        <v>69.5</v>
      </c>
      <c r="D106" s="342">
        <v>0</v>
      </c>
      <c r="E106" s="343"/>
      <c r="F106" s="344"/>
      <c r="G106" s="335">
        <v>135</v>
      </c>
      <c r="H106" s="345"/>
      <c r="I106" s="335"/>
      <c r="J106" s="339"/>
      <c r="K106" s="346"/>
    </row>
    <row r="107" spans="1:12" ht="21" customHeight="1" x14ac:dyDescent="0.4">
      <c r="A107" s="331">
        <v>44256</v>
      </c>
      <c r="B107" s="347"/>
      <c r="C107" s="348"/>
      <c r="D107" s="349"/>
      <c r="E107" s="348"/>
      <c r="F107" s="350"/>
      <c r="G107" s="335"/>
      <c r="H107" s="335"/>
      <c r="I107" s="335"/>
      <c r="J107" s="339"/>
      <c r="K107" s="346"/>
    </row>
    <row r="108" spans="1:12" ht="21" customHeight="1" x14ac:dyDescent="0.4">
      <c r="A108" s="331">
        <v>44287</v>
      </c>
      <c r="B108" s="340"/>
      <c r="C108" s="351"/>
      <c r="D108" s="352"/>
      <c r="E108" s="353"/>
      <c r="F108" s="354"/>
      <c r="G108" s="355"/>
      <c r="H108" s="345"/>
      <c r="I108" s="345"/>
      <c r="J108" s="339"/>
      <c r="K108" s="339"/>
    </row>
    <row r="109" spans="1:12" ht="26.25" x14ac:dyDescent="0.4">
      <c r="A109" s="331">
        <v>44317</v>
      </c>
      <c r="B109" s="340"/>
      <c r="C109" s="334"/>
      <c r="D109" s="356"/>
      <c r="E109" s="353"/>
      <c r="F109" s="357"/>
      <c r="G109" s="358"/>
      <c r="H109" s="345"/>
      <c r="I109" s="345"/>
      <c r="J109" s="339"/>
      <c r="K109" s="346"/>
    </row>
    <row r="110" spans="1:12" ht="26.25" x14ac:dyDescent="0.4">
      <c r="A110" s="331">
        <v>44348</v>
      </c>
      <c r="B110" s="340"/>
      <c r="C110" s="335"/>
      <c r="D110" s="359"/>
      <c r="E110" s="360"/>
      <c r="F110" s="361"/>
      <c r="G110" s="346"/>
      <c r="H110" s="362"/>
      <c r="I110" s="345"/>
      <c r="J110" s="339"/>
      <c r="K110" s="339"/>
    </row>
    <row r="111" spans="1:12" ht="26.25" x14ac:dyDescent="0.4">
      <c r="A111" s="331">
        <v>44378</v>
      </c>
      <c r="B111" s="340"/>
      <c r="C111" s="335"/>
      <c r="D111" s="349"/>
      <c r="E111" s="335"/>
      <c r="F111" s="338"/>
      <c r="G111" s="362"/>
      <c r="H111" s="362"/>
      <c r="I111" s="345"/>
      <c r="J111" s="339"/>
      <c r="K111" s="339"/>
    </row>
    <row r="112" spans="1:12" ht="26.25" x14ac:dyDescent="0.4">
      <c r="A112" s="331">
        <v>44409</v>
      </c>
      <c r="B112" s="363"/>
      <c r="C112" s="335"/>
      <c r="D112" s="334"/>
      <c r="E112" s="335"/>
      <c r="F112" s="334"/>
      <c r="G112" s="334"/>
      <c r="H112" s="335"/>
      <c r="I112" s="334"/>
      <c r="J112" s="339"/>
      <c r="K112" s="364"/>
    </row>
    <row r="113" spans="1:11" ht="26.25" x14ac:dyDescent="0.4">
      <c r="A113" s="331">
        <v>44440</v>
      </c>
      <c r="B113" s="340"/>
      <c r="C113" s="335"/>
      <c r="D113" s="334"/>
      <c r="E113" s="335"/>
      <c r="F113" s="362"/>
      <c r="G113" s="335"/>
      <c r="H113" s="343"/>
      <c r="I113" s="339"/>
      <c r="J113" s="339"/>
      <c r="K113" s="358"/>
    </row>
    <row r="114" spans="1:11" ht="26.25" x14ac:dyDescent="0.4">
      <c r="A114" s="331">
        <v>44470</v>
      </c>
      <c r="B114" s="340"/>
      <c r="C114" s="343"/>
      <c r="D114" s="365"/>
      <c r="E114" s="343"/>
      <c r="F114" s="366"/>
      <c r="G114" s="335"/>
      <c r="H114" s="343"/>
      <c r="I114" s="365"/>
      <c r="J114" s="339"/>
      <c r="K114" s="358"/>
    </row>
    <row r="115" spans="1:11" ht="26.25" x14ac:dyDescent="0.4">
      <c r="A115" s="331">
        <v>44501</v>
      </c>
      <c r="B115" s="340"/>
      <c r="C115" s="335"/>
      <c r="D115" s="367"/>
      <c r="E115" s="368"/>
      <c r="F115" s="369"/>
      <c r="G115" s="335"/>
      <c r="H115" s="334"/>
      <c r="I115" s="370"/>
      <c r="J115" s="339"/>
      <c r="K115" s="371"/>
    </row>
    <row r="116" spans="1:11" ht="28.5" x14ac:dyDescent="0.45">
      <c r="A116" s="331">
        <v>44531</v>
      </c>
      <c r="B116" s="364"/>
      <c r="C116" s="372"/>
      <c r="D116" s="348"/>
      <c r="E116" s="368"/>
      <c r="F116" s="373"/>
      <c r="G116" s="335"/>
      <c r="H116" s="334"/>
      <c r="I116" s="358"/>
      <c r="J116" s="339"/>
      <c r="K116" s="374"/>
    </row>
    <row r="117" spans="1:11" ht="28.5" customHeight="1" x14ac:dyDescent="0.4">
      <c r="A117" s="331">
        <v>44562</v>
      </c>
      <c r="B117" s="364"/>
      <c r="C117" s="339"/>
      <c r="D117" s="334"/>
      <c r="E117" s="335"/>
      <c r="F117" s="336"/>
      <c r="G117" s="338"/>
      <c r="H117" s="337"/>
      <c r="I117" s="338"/>
      <c r="J117" s="339"/>
      <c r="K117" s="371"/>
    </row>
    <row r="118" spans="1:11" ht="28.5" x14ac:dyDescent="0.45">
      <c r="A118" s="375"/>
      <c r="B118" s="364"/>
      <c r="C118" s="339"/>
      <c r="D118" s="334"/>
      <c r="E118" s="362"/>
      <c r="F118" s="376"/>
      <c r="G118" s="360"/>
      <c r="H118" s="362"/>
      <c r="I118" s="377"/>
      <c r="J118" s="334"/>
      <c r="K118" s="333"/>
    </row>
    <row r="119" spans="1:11" ht="28.5" x14ac:dyDescent="0.45">
      <c r="A119" s="375"/>
      <c r="B119" s="333"/>
      <c r="C119" s="362"/>
      <c r="D119" s="335">
        <f>SUM(D105:D118)</f>
        <v>0</v>
      </c>
      <c r="E119" s="335">
        <f>SUM(E105:E118)</f>
        <v>105.5</v>
      </c>
      <c r="F119" s="362"/>
      <c r="G119" s="362"/>
      <c r="H119" s="378"/>
      <c r="I119" s="362"/>
      <c r="J119" s="379"/>
      <c r="K119" s="379"/>
    </row>
    <row r="120" spans="1:11" ht="23.25" customHeight="1" x14ac:dyDescent="0.45">
      <c r="A120" s="375"/>
      <c r="B120" s="350"/>
      <c r="C120" s="380"/>
      <c r="D120" s="345"/>
      <c r="E120" s="381"/>
      <c r="F120" s="362"/>
      <c r="G120" s="362"/>
      <c r="H120" s="382"/>
      <c r="I120" s="362"/>
      <c r="J120" s="379"/>
      <c r="K120" s="379"/>
    </row>
    <row r="121" spans="1:11" ht="23.25" customHeight="1" x14ac:dyDescent="0.45">
      <c r="A121" s="383"/>
      <c r="B121" s="364"/>
      <c r="C121" s="380"/>
      <c r="D121" s="362"/>
      <c r="E121" s="381"/>
      <c r="F121" s="362"/>
      <c r="G121" s="371"/>
      <c r="H121" s="384"/>
      <c r="I121" s="385"/>
      <c r="J121" s="379"/>
      <c r="K121" s="379"/>
    </row>
    <row r="122" spans="1:11" ht="23.25" customHeight="1" x14ac:dyDescent="0.45">
      <c r="A122" s="383"/>
      <c r="B122" s="386"/>
      <c r="C122" s="380"/>
      <c r="D122" s="345"/>
      <c r="E122" s="381"/>
      <c r="F122" s="362"/>
      <c r="G122" s="362"/>
      <c r="H122" s="384"/>
      <c r="I122" s="387"/>
      <c r="J122" s="379"/>
      <c r="K122" s="333"/>
    </row>
    <row r="123" spans="1:11" ht="28.5" x14ac:dyDescent="0.45">
      <c r="A123" s="383"/>
      <c r="B123" s="386"/>
      <c r="C123" s="362"/>
      <c r="D123" s="345"/>
      <c r="E123" s="362"/>
      <c r="F123" s="362"/>
      <c r="G123" s="388"/>
      <c r="H123" s="384"/>
      <c r="I123" s="362"/>
      <c r="J123" s="379"/>
      <c r="K123" s="379"/>
    </row>
    <row r="124" spans="1:11" ht="28.5" x14ac:dyDescent="0.45">
      <c r="A124" s="383"/>
      <c r="B124" s="389"/>
      <c r="C124" s="383"/>
      <c r="D124" s="292"/>
      <c r="E124" s="383"/>
      <c r="F124" s="383"/>
      <c r="G124" s="362"/>
      <c r="H124" s="345"/>
      <c r="I124" s="390"/>
      <c r="J124" s="391"/>
      <c r="K124" s="391"/>
    </row>
    <row r="125" spans="1:11" ht="28.5" x14ac:dyDescent="0.45">
      <c r="A125" s="383"/>
      <c r="B125" s="383"/>
      <c r="C125" s="392"/>
      <c r="D125" s="392"/>
      <c r="E125" s="392"/>
      <c r="F125" s="383"/>
      <c r="G125" s="393"/>
      <c r="H125" s="371"/>
      <c r="I125" s="335"/>
      <c r="J125" s="391"/>
      <c r="K125" s="391"/>
    </row>
    <row r="126" spans="1:11" ht="28.5" x14ac:dyDescent="0.45">
      <c r="A126" s="383"/>
      <c r="B126" s="394"/>
      <c r="C126" s="394"/>
      <c r="D126" s="394"/>
      <c r="E126" s="328"/>
      <c r="F126" s="383"/>
      <c r="G126" s="362"/>
      <c r="H126" s="362"/>
      <c r="I126" s="334"/>
      <c r="J126" s="391"/>
      <c r="K126" s="395"/>
    </row>
    <row r="127" spans="1:11" ht="28.5" x14ac:dyDescent="0.45">
      <c r="A127" s="383"/>
      <c r="B127" s="383"/>
      <c r="C127" s="383"/>
      <c r="D127" s="383"/>
      <c r="E127" s="383"/>
      <c r="F127" s="383"/>
      <c r="G127" s="372"/>
      <c r="H127" s="362"/>
      <c r="I127" s="362"/>
      <c r="J127" s="391"/>
      <c r="K127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topLeftCell="A37" zoomScale="60" zoomScaleNormal="60" workbookViewId="0">
      <selection activeCell="E16" sqref="E16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235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04"/>
      <c r="H2" s="404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05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06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231</v>
      </c>
      <c r="C8" s="47" t="s">
        <v>26</v>
      </c>
      <c r="D8" s="48" t="s">
        <v>27</v>
      </c>
      <c r="E8" s="49">
        <v>147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28</v>
      </c>
      <c r="C9" s="57" t="s">
        <v>29</v>
      </c>
      <c r="D9" s="48" t="s">
        <v>30</v>
      </c>
      <c r="E9" s="58">
        <v>22</v>
      </c>
      <c r="F9" s="39"/>
      <c r="G9" s="59"/>
      <c r="H9" s="403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159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232</v>
      </c>
      <c r="C11" s="57" t="s">
        <v>34</v>
      </c>
      <c r="D11" s="48" t="s">
        <v>35</v>
      </c>
      <c r="E11" s="58">
        <v>44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76"/>
      <c r="J13" s="77"/>
      <c r="K13" s="78"/>
    </row>
    <row r="14" spans="1:11" ht="33" customHeight="1" thickBot="1" x14ac:dyDescent="0.4">
      <c r="A14" s="70" t="s">
        <v>20</v>
      </c>
      <c r="B14" s="71" t="s">
        <v>238</v>
      </c>
      <c r="C14" s="72" t="s">
        <v>29</v>
      </c>
      <c r="D14" s="73" t="s">
        <v>209</v>
      </c>
      <c r="E14" s="74"/>
      <c r="F14" s="74">
        <v>74</v>
      </c>
      <c r="G14" s="74"/>
      <c r="H14" s="75"/>
      <c r="I14" s="79"/>
      <c r="J14" s="80"/>
      <c r="K14" s="81"/>
    </row>
    <row r="15" spans="1:11" ht="33" customHeight="1" thickBot="1" x14ac:dyDescent="0.4">
      <c r="A15" s="82"/>
      <c r="B15" s="71" t="s">
        <v>233</v>
      </c>
      <c r="C15" s="72" t="s">
        <v>26</v>
      </c>
      <c r="D15" s="73" t="s">
        <v>210</v>
      </c>
      <c r="E15" s="74"/>
      <c r="F15" s="74">
        <v>500</v>
      </c>
      <c r="G15" s="74"/>
      <c r="H15" s="75"/>
      <c r="I15" s="83"/>
      <c r="J15" s="84"/>
      <c r="K15" s="85"/>
    </row>
    <row r="16" spans="1:11" ht="33" customHeight="1" thickBot="1" x14ac:dyDescent="0.4">
      <c r="A16" s="86"/>
      <c r="B16" s="87"/>
      <c r="C16" s="88"/>
      <c r="D16" s="89"/>
      <c r="E16" s="90"/>
      <c r="F16" s="90"/>
      <c r="G16" s="91"/>
      <c r="H16" s="92"/>
      <c r="I16" s="83"/>
      <c r="J16" s="84"/>
      <c r="K16" s="93"/>
    </row>
    <row r="17" spans="1:11" ht="33" customHeight="1" thickBot="1" x14ac:dyDescent="0.4">
      <c r="A17" s="82"/>
      <c r="B17" s="87"/>
      <c r="C17" s="88"/>
      <c r="D17" s="89"/>
      <c r="E17" s="90"/>
      <c r="F17" s="90"/>
      <c r="G17" s="90"/>
      <c r="H17" s="104"/>
      <c r="I17" s="79"/>
      <c r="J17" s="80"/>
      <c r="K17" s="95"/>
    </row>
    <row r="18" spans="1:11" ht="33" customHeight="1" thickBot="1" x14ac:dyDescent="0.4">
      <c r="A18" s="70"/>
      <c r="B18" s="96"/>
      <c r="C18" s="97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/>
      <c r="B20" s="71" t="s">
        <v>230</v>
      </c>
      <c r="C20" s="72"/>
      <c r="D20" s="73"/>
      <c r="E20" s="74"/>
      <c r="F20" s="74"/>
      <c r="G20" s="74"/>
      <c r="H20" s="75"/>
      <c r="I20" s="83"/>
      <c r="J20" s="84"/>
      <c r="K20" s="103"/>
    </row>
    <row r="21" spans="1:11" ht="33" customHeight="1" thickBot="1" x14ac:dyDescent="0.4">
      <c r="A21" s="70"/>
      <c r="B21" s="71"/>
      <c r="C21" s="72"/>
      <c r="D21" s="73"/>
      <c r="E21" s="74"/>
      <c r="F21" s="74"/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87"/>
      <c r="C22" s="88"/>
      <c r="D22" s="89"/>
      <c r="E22" s="90"/>
      <c r="F22" s="90"/>
      <c r="G22" s="90"/>
      <c r="H22" s="104"/>
      <c r="I22" s="79"/>
      <c r="J22" s="80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54</v>
      </c>
      <c r="C29" s="72" t="s">
        <v>26</v>
      </c>
      <c r="D29" s="73" t="s">
        <v>219</v>
      </c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26"/>
      <c r="B32" s="87"/>
      <c r="C32" s="88"/>
      <c r="D32" s="89"/>
      <c r="E32" s="90"/>
      <c r="F32" s="90"/>
      <c r="G32" s="127"/>
      <c r="H32" s="119"/>
      <c r="I32" s="120"/>
      <c r="J32" s="121"/>
      <c r="K32" s="122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372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372</v>
      </c>
      <c r="F35" s="139">
        <f>SUM(F8:F34)+I25</f>
        <v>574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0</v>
      </c>
      <c r="F36" s="149">
        <f>E36+F39+F44+F47+F48+F49++F50</f>
        <v>372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239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328</v>
      </c>
      <c r="G39" s="171" t="s">
        <v>75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/>
      <c r="G40" s="171" t="s">
        <v>78</v>
      </c>
      <c r="H40" s="172"/>
      <c r="I40" s="173"/>
      <c r="J40" s="174"/>
      <c r="K40" s="175"/>
    </row>
    <row r="41" spans="1:19" ht="25.5" customHeight="1" thickBot="1" x14ac:dyDescent="0.45">
      <c r="A41" s="531" t="s">
        <v>79</v>
      </c>
      <c r="B41" s="532"/>
      <c r="C41" s="176">
        <v>1000</v>
      </c>
      <c r="D41" s="177">
        <f>3000-C41</f>
        <v>2000</v>
      </c>
      <c r="E41" s="179" t="s">
        <v>203</v>
      </c>
      <c r="F41" s="74"/>
      <c r="G41" s="171" t="s">
        <v>80</v>
      </c>
      <c r="H41" s="180"/>
      <c r="I41" s="173"/>
      <c r="J41" s="174"/>
      <c r="K41" s="181"/>
    </row>
    <row r="42" spans="1:19" ht="25.5" customHeight="1" thickBot="1" x14ac:dyDescent="0.45">
      <c r="A42" s="515" t="s">
        <v>81</v>
      </c>
      <c r="B42" s="516"/>
      <c r="C42" s="182">
        <v>7005</v>
      </c>
      <c r="D42" s="183">
        <f>15100-C42</f>
        <v>8095</v>
      </c>
      <c r="E42" s="184" t="s">
        <v>82</v>
      </c>
      <c r="F42" s="185"/>
      <c r="G42" s="171" t="s">
        <v>80</v>
      </c>
      <c r="H42" s="172" t="s">
        <v>220</v>
      </c>
      <c r="I42" s="173">
        <v>1</v>
      </c>
      <c r="J42" s="174">
        <v>60</v>
      </c>
      <c r="K42" s="175" t="s">
        <v>221</v>
      </c>
    </row>
    <row r="43" spans="1:19" ht="25.5" customHeight="1" thickBot="1" x14ac:dyDescent="0.5">
      <c r="A43" s="515" t="s">
        <v>83</v>
      </c>
      <c r="B43" s="516"/>
      <c r="C43" s="182">
        <v>6480</v>
      </c>
      <c r="D43" s="183">
        <f>10800-C43</f>
        <v>4320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5505</v>
      </c>
      <c r="D44" s="183">
        <f>6200-C44</f>
        <v>695</v>
      </c>
      <c r="E44" s="193" t="s">
        <v>86</v>
      </c>
      <c r="F44" s="194">
        <v>44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234</v>
      </c>
      <c r="B45" s="516"/>
      <c r="C45" s="182">
        <v>116</v>
      </c>
      <c r="D45" s="183"/>
      <c r="E45" s="197" t="s">
        <v>88</v>
      </c>
      <c r="F45" s="198">
        <f>SUM(F39:F44)</f>
        <v>372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451</v>
      </c>
      <c r="D46" s="200">
        <f>1600-C46</f>
        <v>1149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97</v>
      </c>
      <c r="H47" s="209"/>
      <c r="I47" s="173"/>
      <c r="J47" s="210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13110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18990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20010</v>
      </c>
      <c r="D50" s="220">
        <f>D40+D41+D42+D43+D44</f>
        <v>15990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 t="s">
        <v>237</v>
      </c>
      <c r="C52" s="231" t="s">
        <v>113</v>
      </c>
      <c r="D52" s="232" t="s">
        <v>236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1724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1095</v>
      </c>
      <c r="J57" s="267"/>
      <c r="K57" s="268">
        <f>SUM(I57:I60)</f>
        <v>1679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375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126</v>
      </c>
      <c r="I59" s="279"/>
      <c r="J59" s="280">
        <f>I60+I58</f>
        <v>584</v>
      </c>
      <c r="K59" s="281">
        <f>J59+I59</f>
        <v>584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209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/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45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584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02" t="s">
        <v>140</v>
      </c>
      <c r="D83" s="402" t="s">
        <v>141</v>
      </c>
      <c r="E83" s="402" t="s">
        <v>142</v>
      </c>
      <c r="F83" s="315" t="s">
        <v>143</v>
      </c>
      <c r="G83" s="402"/>
      <c r="H83" s="316" t="s">
        <v>144</v>
      </c>
      <c r="I83" s="401" t="s">
        <v>218</v>
      </c>
      <c r="J83" s="401"/>
      <c r="K83" s="401">
        <v>505</v>
      </c>
    </row>
    <row r="84" spans="1:11" ht="31.5" x14ac:dyDescent="0.5">
      <c r="A84" s="313"/>
      <c r="B84" s="402" t="s">
        <v>145</v>
      </c>
      <c r="C84" s="313"/>
      <c r="D84" s="313"/>
      <c r="E84" s="313"/>
      <c r="F84" s="313"/>
      <c r="G84" s="313"/>
      <c r="H84" s="316" t="s">
        <v>148</v>
      </c>
      <c r="I84" s="401" t="s">
        <v>223</v>
      </c>
      <c r="J84" s="401"/>
      <c r="K84" s="401">
        <v>128</v>
      </c>
    </row>
    <row r="85" spans="1:11" ht="31.5" x14ac:dyDescent="0.5">
      <c r="A85" s="313"/>
      <c r="B85" s="313" t="s">
        <v>146</v>
      </c>
      <c r="C85" s="317" t="s">
        <v>147</v>
      </c>
      <c r="D85" s="402"/>
      <c r="E85" s="402"/>
      <c r="F85" s="402"/>
      <c r="G85" s="313"/>
      <c r="H85" s="316"/>
      <c r="I85" s="401" t="s">
        <v>224</v>
      </c>
      <c r="J85" s="401"/>
      <c r="K85" s="401">
        <v>446</v>
      </c>
    </row>
    <row r="86" spans="1:11" ht="31.5" x14ac:dyDescent="0.5">
      <c r="A86" s="313"/>
      <c r="B86" s="313" t="s">
        <v>149</v>
      </c>
      <c r="C86" s="317" t="s">
        <v>150</v>
      </c>
      <c r="D86" s="402"/>
      <c r="E86" s="402"/>
      <c r="F86" s="402"/>
      <c r="G86" s="313"/>
      <c r="H86" s="318" t="s">
        <v>151</v>
      </c>
      <c r="I86" s="401" t="s">
        <v>225</v>
      </c>
      <c r="J86" s="401"/>
      <c r="K86" s="401">
        <v>1864</v>
      </c>
    </row>
    <row r="87" spans="1:11" ht="31.5" x14ac:dyDescent="0.5">
      <c r="A87" s="313"/>
      <c r="B87" s="313" t="s">
        <v>152</v>
      </c>
      <c r="C87" s="317" t="s">
        <v>153</v>
      </c>
      <c r="D87" s="402"/>
      <c r="E87" s="319" t="s">
        <v>3</v>
      </c>
      <c r="F87" s="320"/>
      <c r="G87" s="313"/>
      <c r="H87" s="313" t="s">
        <v>154</v>
      </c>
      <c r="I87" s="401" t="s">
        <v>226</v>
      </c>
      <c r="J87" s="401"/>
      <c r="K87" s="401">
        <v>1412</v>
      </c>
    </row>
    <row r="88" spans="1:11" ht="31.5" x14ac:dyDescent="0.5">
      <c r="A88" s="313"/>
      <c r="B88" s="313" t="s">
        <v>155</v>
      </c>
      <c r="C88" s="317" t="s">
        <v>156</v>
      </c>
      <c r="D88" s="402"/>
      <c r="E88" s="319"/>
      <c r="F88" s="320"/>
      <c r="G88" s="321"/>
      <c r="H88" s="313" t="s">
        <v>157</v>
      </c>
      <c r="I88" s="401" t="s">
        <v>227</v>
      </c>
      <c r="J88" s="401"/>
      <c r="K88" s="401">
        <v>1967</v>
      </c>
    </row>
    <row r="89" spans="1:11" ht="31.5" x14ac:dyDescent="0.5">
      <c r="A89" s="313"/>
      <c r="B89" s="402" t="s">
        <v>158</v>
      </c>
      <c r="C89" s="317"/>
      <c r="D89" s="402"/>
      <c r="E89" s="319"/>
      <c r="F89" s="320"/>
      <c r="G89" s="313"/>
      <c r="H89" s="313"/>
      <c r="I89" s="401" t="s">
        <v>229</v>
      </c>
      <c r="J89" s="401"/>
      <c r="K89" s="401">
        <v>2205</v>
      </c>
    </row>
    <row r="90" spans="1:11" ht="31.5" x14ac:dyDescent="0.5">
      <c r="A90" s="313"/>
      <c r="B90" s="313" t="s">
        <v>159</v>
      </c>
      <c r="C90" s="317" t="s">
        <v>160</v>
      </c>
      <c r="D90" s="402"/>
      <c r="E90" s="402"/>
      <c r="F90" s="402"/>
      <c r="G90" s="313"/>
      <c r="H90" s="313" t="s">
        <v>161</v>
      </c>
      <c r="I90" s="401"/>
      <c r="J90" s="401"/>
      <c r="K90" s="401"/>
    </row>
    <row r="91" spans="1:11" ht="31.5" x14ac:dyDescent="0.5">
      <c r="A91" s="313"/>
      <c r="B91" s="313" t="s">
        <v>162</v>
      </c>
      <c r="C91" s="317" t="s">
        <v>163</v>
      </c>
      <c r="D91" s="402"/>
      <c r="E91" s="402"/>
      <c r="F91" s="402"/>
      <c r="G91" s="313"/>
      <c r="H91" s="313" t="s">
        <v>164</v>
      </c>
      <c r="I91" s="401" t="s">
        <v>103</v>
      </c>
      <c r="J91" s="401"/>
      <c r="K91" s="401">
        <f>SUM(K83:K90)</f>
        <v>8527</v>
      </c>
    </row>
    <row r="92" spans="1:11" ht="31.5" x14ac:dyDescent="0.5">
      <c r="A92" s="313"/>
      <c r="B92" s="313" t="s">
        <v>165</v>
      </c>
      <c r="C92" s="317" t="s">
        <v>166</v>
      </c>
      <c r="D92" s="402"/>
      <c r="E92" s="402"/>
      <c r="F92" s="402"/>
      <c r="G92" s="313"/>
      <c r="H92" s="313" t="s">
        <v>167</v>
      </c>
      <c r="I92" s="401"/>
      <c r="J92" s="401"/>
      <c r="K92" s="401"/>
    </row>
    <row r="93" spans="1:11" ht="31.5" x14ac:dyDescent="0.5">
      <c r="A93" s="313"/>
      <c r="B93" s="313" t="s">
        <v>168</v>
      </c>
      <c r="C93" s="317" t="s">
        <v>169</v>
      </c>
      <c r="D93" s="402"/>
      <c r="E93" s="402"/>
      <c r="F93" s="402"/>
      <c r="G93" s="313"/>
      <c r="H93" s="313" t="s">
        <v>170</v>
      </c>
      <c r="I93" s="401"/>
      <c r="J93" s="401"/>
      <c r="K93" s="401"/>
    </row>
    <row r="94" spans="1:11" ht="31.5" x14ac:dyDescent="0.5">
      <c r="A94" s="313"/>
      <c r="B94" s="313"/>
      <c r="C94" s="317"/>
      <c r="D94" s="402"/>
      <c r="E94" s="402"/>
      <c r="F94" s="402"/>
      <c r="G94" s="313"/>
      <c r="H94" s="313" t="s">
        <v>171</v>
      </c>
      <c r="I94" s="401" t="s">
        <v>3</v>
      </c>
      <c r="J94" s="401"/>
      <c r="K94" s="401"/>
    </row>
    <row r="95" spans="1:11" ht="31.5" x14ac:dyDescent="0.5">
      <c r="A95" s="313"/>
      <c r="B95" s="402" t="s">
        <v>172</v>
      </c>
      <c r="C95" s="317"/>
      <c r="D95" s="402" t="s">
        <v>3</v>
      </c>
      <c r="E95" s="402"/>
      <c r="F95" s="402"/>
      <c r="G95" s="313"/>
      <c r="H95" s="313" t="s">
        <v>173</v>
      </c>
      <c r="I95" s="401"/>
      <c r="J95" s="401"/>
      <c r="K95" s="401"/>
    </row>
    <row r="96" spans="1:11" ht="15.75" x14ac:dyDescent="0.25">
      <c r="A96" s="313"/>
      <c r="B96" s="313" t="s">
        <v>174</v>
      </c>
      <c r="C96" s="317" t="s">
        <v>175</v>
      </c>
      <c r="D96" s="402"/>
      <c r="E96" s="402"/>
      <c r="F96" s="402"/>
      <c r="G96" s="313"/>
      <c r="H96" s="313"/>
      <c r="I96" s="313"/>
      <c r="J96" s="313"/>
      <c r="K96" s="313"/>
    </row>
    <row r="97" spans="1:12" ht="15.75" x14ac:dyDescent="0.25">
      <c r="A97" s="313"/>
      <c r="B97" s="313" t="s">
        <v>176</v>
      </c>
      <c r="C97" s="317" t="s">
        <v>177</v>
      </c>
      <c r="D97" s="402"/>
      <c r="E97" s="402"/>
      <c r="F97" s="402"/>
      <c r="G97" s="313"/>
      <c r="H97" s="313"/>
      <c r="I97" s="313"/>
      <c r="J97" s="313"/>
      <c r="K97" s="313"/>
    </row>
    <row r="98" spans="1:12" ht="15.75" x14ac:dyDescent="0.25">
      <c r="A98" s="313"/>
      <c r="B98" s="313" t="s">
        <v>178</v>
      </c>
      <c r="C98" s="317" t="s">
        <v>179</v>
      </c>
      <c r="D98" s="402"/>
      <c r="E98" s="402"/>
      <c r="F98" s="402"/>
      <c r="G98" s="313"/>
      <c r="H98" s="313"/>
      <c r="I98" s="313"/>
      <c r="J98" s="313"/>
      <c r="K98" s="313"/>
    </row>
    <row r="99" spans="1:12" ht="15.75" x14ac:dyDescent="0.25">
      <c r="A99" s="313"/>
      <c r="B99" s="313" t="s">
        <v>180</v>
      </c>
      <c r="C99" s="317" t="s">
        <v>181</v>
      </c>
      <c r="D99" s="402"/>
      <c r="E99" s="402"/>
      <c r="F99" s="402"/>
      <c r="G99" s="313"/>
      <c r="H99" s="313"/>
      <c r="I99" s="313"/>
      <c r="J99" s="313"/>
      <c r="K99" s="313"/>
    </row>
    <row r="100" spans="1:12" ht="15.75" x14ac:dyDescent="0.25">
      <c r="A100" s="313"/>
      <c r="B100" s="313"/>
      <c r="C100" s="322"/>
      <c r="D100" s="402"/>
      <c r="E100" s="402"/>
      <c r="F100" s="402"/>
      <c r="G100" s="313"/>
      <c r="H100" s="313"/>
      <c r="I100" s="313"/>
      <c r="J100" s="313"/>
      <c r="K100" s="313"/>
    </row>
    <row r="101" spans="1:12" x14ac:dyDescent="0.25">
      <c r="A101" s="313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</row>
    <row r="102" spans="1:12" ht="21" x14ac:dyDescent="0.35">
      <c r="A102" s="313"/>
      <c r="B102" s="313"/>
      <c r="C102" s="323"/>
      <c r="D102" s="323"/>
      <c r="E102" s="313"/>
      <c r="F102" s="313"/>
      <c r="G102" s="313"/>
      <c r="H102" s="313"/>
      <c r="I102" s="313"/>
      <c r="J102" s="313"/>
      <c r="K102" s="313"/>
    </row>
    <row r="103" spans="1:12" ht="11.25" customHeight="1" x14ac:dyDescent="0.35">
      <c r="A103" s="313"/>
      <c r="B103" s="324"/>
      <c r="C103" s="323"/>
      <c r="D103" s="323"/>
      <c r="E103" s="313"/>
      <c r="F103" s="324"/>
      <c r="G103" s="313"/>
      <c r="H103" s="323"/>
      <c r="I103" s="323"/>
      <c r="J103" s="323"/>
      <c r="K103" s="324"/>
    </row>
    <row r="104" spans="1:12" ht="42" x14ac:dyDescent="0.35">
      <c r="A104" s="325" t="s">
        <v>182</v>
      </c>
      <c r="B104" s="326" t="s">
        <v>183</v>
      </c>
      <c r="C104" s="326" t="s">
        <v>184</v>
      </c>
      <c r="D104" s="326" t="s">
        <v>185</v>
      </c>
      <c r="E104" s="327" t="s">
        <v>186</v>
      </c>
      <c r="F104" s="328"/>
      <c r="G104" s="329" t="s">
        <v>187</v>
      </c>
      <c r="H104" s="328" t="s">
        <v>188</v>
      </c>
      <c r="I104" s="328" t="s">
        <v>189</v>
      </c>
      <c r="J104" s="328"/>
      <c r="K104" s="330" t="s">
        <v>190</v>
      </c>
    </row>
    <row r="105" spans="1:12" ht="28.5" x14ac:dyDescent="0.45">
      <c r="A105" s="331">
        <v>44197</v>
      </c>
      <c r="B105" s="332" t="s">
        <v>191</v>
      </c>
      <c r="C105" s="333">
        <v>175</v>
      </c>
      <c r="D105" s="334">
        <v>0</v>
      </c>
      <c r="E105" s="335">
        <v>105.5</v>
      </c>
      <c r="F105" s="336"/>
      <c r="G105" s="333">
        <v>175</v>
      </c>
      <c r="H105" s="337">
        <v>0</v>
      </c>
      <c r="I105" s="338">
        <v>40</v>
      </c>
      <c r="J105" s="339"/>
      <c r="K105" s="339"/>
      <c r="L105" s="339"/>
    </row>
    <row r="106" spans="1:12" ht="21" customHeight="1" x14ac:dyDescent="0.4">
      <c r="A106" s="331">
        <v>44228</v>
      </c>
      <c r="B106" s="340" t="s">
        <v>192</v>
      </c>
      <c r="C106" s="341">
        <v>69.5</v>
      </c>
      <c r="D106" s="342">
        <v>0</v>
      </c>
      <c r="E106" s="343"/>
      <c r="F106" s="344"/>
      <c r="G106" s="335">
        <v>135</v>
      </c>
      <c r="H106" s="345"/>
      <c r="I106" s="335"/>
      <c r="J106" s="339"/>
      <c r="K106" s="346"/>
    </row>
    <row r="107" spans="1:12" ht="21" customHeight="1" x14ac:dyDescent="0.4">
      <c r="A107" s="331">
        <v>44256</v>
      </c>
      <c r="B107" s="347"/>
      <c r="C107" s="348"/>
      <c r="D107" s="349"/>
      <c r="E107" s="348"/>
      <c r="F107" s="350"/>
      <c r="G107" s="335"/>
      <c r="H107" s="335"/>
      <c r="I107" s="335"/>
      <c r="J107" s="339"/>
      <c r="K107" s="346"/>
    </row>
    <row r="108" spans="1:12" ht="21" customHeight="1" x14ac:dyDescent="0.4">
      <c r="A108" s="331">
        <v>44287</v>
      </c>
      <c r="B108" s="340"/>
      <c r="C108" s="351"/>
      <c r="D108" s="352"/>
      <c r="E108" s="353"/>
      <c r="F108" s="354"/>
      <c r="G108" s="355"/>
      <c r="H108" s="345"/>
      <c r="I108" s="345"/>
      <c r="J108" s="339"/>
      <c r="K108" s="339"/>
    </row>
    <row r="109" spans="1:12" ht="26.25" x14ac:dyDescent="0.4">
      <c r="A109" s="331">
        <v>44317</v>
      </c>
      <c r="B109" s="340"/>
      <c r="C109" s="334"/>
      <c r="D109" s="356"/>
      <c r="E109" s="353"/>
      <c r="F109" s="357"/>
      <c r="G109" s="358"/>
      <c r="H109" s="345"/>
      <c r="I109" s="345"/>
      <c r="J109" s="339"/>
      <c r="K109" s="346"/>
    </row>
    <row r="110" spans="1:12" ht="26.25" x14ac:dyDescent="0.4">
      <c r="A110" s="331">
        <v>44348</v>
      </c>
      <c r="B110" s="340"/>
      <c r="C110" s="335"/>
      <c r="D110" s="359"/>
      <c r="E110" s="360"/>
      <c r="F110" s="361"/>
      <c r="G110" s="346"/>
      <c r="H110" s="362"/>
      <c r="I110" s="345"/>
      <c r="J110" s="339"/>
      <c r="K110" s="339"/>
    </row>
    <row r="111" spans="1:12" ht="26.25" x14ac:dyDescent="0.4">
      <c r="A111" s="331">
        <v>44378</v>
      </c>
      <c r="B111" s="340"/>
      <c r="C111" s="335"/>
      <c r="D111" s="349"/>
      <c r="E111" s="335"/>
      <c r="F111" s="338"/>
      <c r="G111" s="362"/>
      <c r="H111" s="362"/>
      <c r="I111" s="345"/>
      <c r="J111" s="339"/>
      <c r="K111" s="339"/>
    </row>
    <row r="112" spans="1:12" ht="26.25" x14ac:dyDescent="0.4">
      <c r="A112" s="331">
        <v>44409</v>
      </c>
      <c r="B112" s="363"/>
      <c r="C112" s="335"/>
      <c r="D112" s="334"/>
      <c r="E112" s="335"/>
      <c r="F112" s="334"/>
      <c r="G112" s="334"/>
      <c r="H112" s="335"/>
      <c r="I112" s="334"/>
      <c r="J112" s="339"/>
      <c r="K112" s="364"/>
    </row>
    <row r="113" spans="1:11" ht="26.25" x14ac:dyDescent="0.4">
      <c r="A113" s="331">
        <v>44440</v>
      </c>
      <c r="B113" s="340"/>
      <c r="C113" s="335"/>
      <c r="D113" s="334"/>
      <c r="E113" s="335"/>
      <c r="F113" s="362"/>
      <c r="G113" s="335"/>
      <c r="H113" s="343"/>
      <c r="I113" s="339"/>
      <c r="J113" s="339"/>
      <c r="K113" s="358"/>
    </row>
    <row r="114" spans="1:11" ht="26.25" x14ac:dyDescent="0.4">
      <c r="A114" s="331">
        <v>44470</v>
      </c>
      <c r="B114" s="340"/>
      <c r="C114" s="343"/>
      <c r="D114" s="365"/>
      <c r="E114" s="343"/>
      <c r="F114" s="366"/>
      <c r="G114" s="335"/>
      <c r="H114" s="343"/>
      <c r="I114" s="365"/>
      <c r="J114" s="339"/>
      <c r="K114" s="358"/>
    </row>
    <row r="115" spans="1:11" ht="26.25" x14ac:dyDescent="0.4">
      <c r="A115" s="331">
        <v>44501</v>
      </c>
      <c r="B115" s="340"/>
      <c r="C115" s="335"/>
      <c r="D115" s="367"/>
      <c r="E115" s="368"/>
      <c r="F115" s="369"/>
      <c r="G115" s="335"/>
      <c r="H115" s="334"/>
      <c r="I115" s="370"/>
      <c r="J115" s="339"/>
      <c r="K115" s="371"/>
    </row>
    <row r="116" spans="1:11" ht="28.5" x14ac:dyDescent="0.45">
      <c r="A116" s="331">
        <v>44531</v>
      </c>
      <c r="B116" s="364"/>
      <c r="C116" s="372"/>
      <c r="D116" s="348"/>
      <c r="E116" s="368"/>
      <c r="F116" s="373"/>
      <c r="G116" s="335"/>
      <c r="H116" s="334"/>
      <c r="I116" s="358"/>
      <c r="J116" s="339"/>
      <c r="K116" s="374"/>
    </row>
    <row r="117" spans="1:11" ht="28.5" customHeight="1" x14ac:dyDescent="0.4">
      <c r="A117" s="331">
        <v>44562</v>
      </c>
      <c r="B117" s="364"/>
      <c r="C117" s="339"/>
      <c r="D117" s="334"/>
      <c r="E117" s="335"/>
      <c r="F117" s="336"/>
      <c r="G117" s="338"/>
      <c r="H117" s="337"/>
      <c r="I117" s="338"/>
      <c r="J117" s="339"/>
      <c r="K117" s="371"/>
    </row>
    <row r="118" spans="1:11" ht="28.5" x14ac:dyDescent="0.45">
      <c r="A118" s="375"/>
      <c r="B118" s="364"/>
      <c r="C118" s="339"/>
      <c r="D118" s="334"/>
      <c r="E118" s="362"/>
      <c r="F118" s="376"/>
      <c r="G118" s="360"/>
      <c r="H118" s="362"/>
      <c r="I118" s="377"/>
      <c r="J118" s="334"/>
      <c r="K118" s="333"/>
    </row>
    <row r="119" spans="1:11" ht="28.5" x14ac:dyDescent="0.45">
      <c r="A119" s="375"/>
      <c r="B119" s="333"/>
      <c r="C119" s="362"/>
      <c r="D119" s="335">
        <f>SUM(D105:D118)</f>
        <v>0</v>
      </c>
      <c r="E119" s="335">
        <f>SUM(E105:E118)</f>
        <v>105.5</v>
      </c>
      <c r="F119" s="362"/>
      <c r="G119" s="362"/>
      <c r="H119" s="378"/>
      <c r="I119" s="362"/>
      <c r="J119" s="379"/>
      <c r="K119" s="379"/>
    </row>
    <row r="120" spans="1:11" ht="23.25" customHeight="1" x14ac:dyDescent="0.45">
      <c r="A120" s="375"/>
      <c r="B120" s="350"/>
      <c r="C120" s="380"/>
      <c r="D120" s="345"/>
      <c r="E120" s="381"/>
      <c r="F120" s="362"/>
      <c r="G120" s="362"/>
      <c r="H120" s="382"/>
      <c r="I120" s="362"/>
      <c r="J120" s="379"/>
      <c r="K120" s="379"/>
    </row>
    <row r="121" spans="1:11" ht="23.25" customHeight="1" x14ac:dyDescent="0.45">
      <c r="A121" s="383"/>
      <c r="B121" s="364"/>
      <c r="C121" s="380"/>
      <c r="D121" s="362"/>
      <c r="E121" s="381"/>
      <c r="F121" s="362"/>
      <c r="G121" s="371"/>
      <c r="H121" s="384"/>
      <c r="I121" s="385"/>
      <c r="J121" s="379"/>
      <c r="K121" s="379"/>
    </row>
    <row r="122" spans="1:11" ht="23.25" customHeight="1" x14ac:dyDescent="0.45">
      <c r="A122" s="383"/>
      <c r="B122" s="386"/>
      <c r="C122" s="380"/>
      <c r="D122" s="345"/>
      <c r="E122" s="381"/>
      <c r="F122" s="362"/>
      <c r="G122" s="362"/>
      <c r="H122" s="384"/>
      <c r="I122" s="387"/>
      <c r="J122" s="379"/>
      <c r="K122" s="333"/>
    </row>
    <row r="123" spans="1:11" ht="28.5" x14ac:dyDescent="0.45">
      <c r="A123" s="383"/>
      <c r="B123" s="386"/>
      <c r="C123" s="362"/>
      <c r="D123" s="345"/>
      <c r="E123" s="362"/>
      <c r="F123" s="362"/>
      <c r="G123" s="388"/>
      <c r="H123" s="384"/>
      <c r="I123" s="362"/>
      <c r="J123" s="379"/>
      <c r="K123" s="379"/>
    </row>
    <row r="124" spans="1:11" ht="28.5" x14ac:dyDescent="0.45">
      <c r="A124" s="383"/>
      <c r="B124" s="389"/>
      <c r="C124" s="383"/>
      <c r="D124" s="292"/>
      <c r="E124" s="383"/>
      <c r="F124" s="383"/>
      <c r="G124" s="362"/>
      <c r="H124" s="345"/>
      <c r="I124" s="390"/>
      <c r="J124" s="391"/>
      <c r="K124" s="391"/>
    </row>
    <row r="125" spans="1:11" ht="28.5" x14ac:dyDescent="0.45">
      <c r="A125" s="383"/>
      <c r="B125" s="383"/>
      <c r="C125" s="392"/>
      <c r="D125" s="392"/>
      <c r="E125" s="392"/>
      <c r="F125" s="383"/>
      <c r="G125" s="393"/>
      <c r="H125" s="371"/>
      <c r="I125" s="335"/>
      <c r="J125" s="391"/>
      <c r="K125" s="391"/>
    </row>
    <row r="126" spans="1:11" ht="28.5" x14ac:dyDescent="0.45">
      <c r="A126" s="383"/>
      <c r="B126" s="394"/>
      <c r="C126" s="394"/>
      <c r="D126" s="394"/>
      <c r="E126" s="328"/>
      <c r="F126" s="383"/>
      <c r="G126" s="362"/>
      <c r="H126" s="362"/>
      <c r="I126" s="334"/>
      <c r="J126" s="391"/>
      <c r="K126" s="395"/>
    </row>
    <row r="127" spans="1:11" ht="28.5" x14ac:dyDescent="0.45">
      <c r="A127" s="383"/>
      <c r="B127" s="383"/>
      <c r="C127" s="383"/>
      <c r="D127" s="383"/>
      <c r="E127" s="383"/>
      <c r="F127" s="383"/>
      <c r="G127" s="372"/>
      <c r="H127" s="362"/>
      <c r="I127" s="362"/>
      <c r="J127" s="391"/>
      <c r="K127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topLeftCell="A7" zoomScale="60" zoomScaleNormal="60" workbookViewId="0">
      <selection activeCell="E14" sqref="E14:E19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240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09"/>
      <c r="H2" s="409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10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11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249</v>
      </c>
      <c r="C8" s="47" t="s">
        <v>26</v>
      </c>
      <c r="D8" s="48" t="s">
        <v>27</v>
      </c>
      <c r="E8" s="49">
        <v>334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251</v>
      </c>
      <c r="C9" s="57" t="s">
        <v>29</v>
      </c>
      <c r="D9" s="48" t="s">
        <v>30</v>
      </c>
      <c r="E9" s="58"/>
      <c r="F9" s="39"/>
      <c r="G9" s="59"/>
      <c r="H9" s="408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124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250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76"/>
      <c r="J13" s="77"/>
      <c r="K13" s="78"/>
    </row>
    <row r="14" spans="1:11" ht="33" customHeight="1" thickBot="1" x14ac:dyDescent="0.4">
      <c r="A14" s="70"/>
      <c r="B14" s="71" t="s">
        <v>241</v>
      </c>
      <c r="C14" s="72" t="s">
        <v>29</v>
      </c>
      <c r="D14" s="73" t="s">
        <v>209</v>
      </c>
      <c r="E14" s="74">
        <v>74</v>
      </c>
      <c r="F14" s="74"/>
      <c r="G14" s="74">
        <v>74</v>
      </c>
      <c r="H14" s="75" t="s">
        <v>242</v>
      </c>
      <c r="I14" s="79"/>
      <c r="J14" s="80"/>
      <c r="K14" s="81"/>
    </row>
    <row r="15" spans="1:11" ht="33" customHeight="1" thickBot="1" x14ac:dyDescent="0.4">
      <c r="A15" s="82"/>
      <c r="B15" s="71" t="s">
        <v>233</v>
      </c>
      <c r="C15" s="72" t="s">
        <v>26</v>
      </c>
      <c r="D15" s="73" t="s">
        <v>210</v>
      </c>
      <c r="E15" s="74">
        <v>503</v>
      </c>
      <c r="F15" s="74"/>
      <c r="G15" s="74">
        <v>503</v>
      </c>
      <c r="H15" s="75" t="s">
        <v>242</v>
      </c>
      <c r="I15" s="83"/>
      <c r="J15" s="84"/>
      <c r="K15" s="85"/>
    </row>
    <row r="16" spans="1:11" ht="33" customHeight="1" thickBot="1" x14ac:dyDescent="0.4">
      <c r="A16" s="86"/>
      <c r="B16" s="87" t="s">
        <v>252</v>
      </c>
      <c r="C16" s="88" t="s">
        <v>26</v>
      </c>
      <c r="D16" s="89" t="s">
        <v>253</v>
      </c>
      <c r="E16" s="90">
        <v>342</v>
      </c>
      <c r="F16" s="90"/>
      <c r="G16" s="91">
        <v>342</v>
      </c>
      <c r="H16" s="92" t="s">
        <v>255</v>
      </c>
      <c r="I16" s="83"/>
      <c r="J16" s="84"/>
      <c r="K16" s="93"/>
    </row>
    <row r="17" spans="1:11" ht="33" customHeight="1" thickBot="1" x14ac:dyDescent="0.4">
      <c r="A17" s="82"/>
      <c r="B17" s="87"/>
      <c r="C17" s="88"/>
      <c r="D17" s="89"/>
      <c r="E17" s="90"/>
      <c r="F17" s="90"/>
      <c r="G17" s="90"/>
      <c r="H17" s="104"/>
      <c r="I17" s="79"/>
      <c r="J17" s="80"/>
      <c r="K17" s="95"/>
    </row>
    <row r="18" spans="1:11" ht="33" customHeight="1" thickBot="1" x14ac:dyDescent="0.4">
      <c r="A18" s="70"/>
      <c r="B18" s="96" t="s">
        <v>257</v>
      </c>
      <c r="C18" s="97" t="s">
        <v>26</v>
      </c>
      <c r="D18" s="73" t="s">
        <v>254</v>
      </c>
      <c r="E18" s="74">
        <v>164</v>
      </c>
      <c r="F18" s="74"/>
      <c r="G18" s="74">
        <v>164</v>
      </c>
      <c r="H18" s="75" t="s">
        <v>256</v>
      </c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 t="s">
        <v>20</v>
      </c>
      <c r="B20" s="71" t="s">
        <v>259</v>
      </c>
      <c r="C20" s="72" t="s">
        <v>258</v>
      </c>
      <c r="D20" s="73" t="s">
        <v>41</v>
      </c>
      <c r="E20" s="74"/>
      <c r="F20" s="74">
        <v>1000</v>
      </c>
      <c r="G20" s="74"/>
      <c r="H20" s="75"/>
      <c r="I20" s="83"/>
      <c r="J20" s="84"/>
      <c r="K20" s="103"/>
    </row>
    <row r="21" spans="1:11" ht="33" customHeight="1" thickBot="1" x14ac:dyDescent="0.4">
      <c r="A21" s="70" t="s">
        <v>20</v>
      </c>
      <c r="B21" s="71" t="s">
        <v>259</v>
      </c>
      <c r="C21" s="72" t="s">
        <v>29</v>
      </c>
      <c r="D21" s="73" t="s">
        <v>209</v>
      </c>
      <c r="E21" s="74"/>
      <c r="F21" s="74">
        <v>100</v>
      </c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87"/>
      <c r="C22" s="88"/>
      <c r="D22" s="89"/>
      <c r="E22" s="90"/>
      <c r="F22" s="90"/>
      <c r="G22" s="90"/>
      <c r="H22" s="104"/>
      <c r="I22" s="79"/>
      <c r="J22" s="80"/>
      <c r="K22" s="105"/>
    </row>
    <row r="23" spans="1:11" ht="33" customHeight="1" thickBot="1" x14ac:dyDescent="0.4">
      <c r="A23" s="70"/>
      <c r="B23" s="71" t="s">
        <v>230</v>
      </c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245</v>
      </c>
      <c r="C29" s="72" t="s">
        <v>26</v>
      </c>
      <c r="D29" s="73" t="s">
        <v>219</v>
      </c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26"/>
      <c r="B32" s="87"/>
      <c r="C32" s="88"/>
      <c r="D32" s="89"/>
      <c r="E32" s="90"/>
      <c r="F32" s="90"/>
      <c r="G32" s="127"/>
      <c r="H32" s="119"/>
      <c r="I32" s="120"/>
      <c r="J32" s="121"/>
      <c r="K32" s="122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1541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1541</v>
      </c>
      <c r="F35" s="139">
        <f>SUM(F8:F34)+I25</f>
        <v>1100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1083</v>
      </c>
      <c r="F36" s="149">
        <f>E36+F39+F44+F47+F48+F49++F50</f>
        <v>1541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246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458</v>
      </c>
      <c r="G39" s="171" t="s">
        <v>75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>
        <v>577</v>
      </c>
      <c r="G40" s="171" t="s">
        <v>78</v>
      </c>
      <c r="H40" s="172" t="s">
        <v>220</v>
      </c>
      <c r="I40" s="173">
        <v>1</v>
      </c>
      <c r="J40" s="174">
        <v>60</v>
      </c>
      <c r="K40" s="175">
        <v>44629</v>
      </c>
    </row>
    <row r="41" spans="1:19" ht="25.5" customHeight="1" thickBot="1" x14ac:dyDescent="0.45">
      <c r="A41" s="531" t="s">
        <v>79</v>
      </c>
      <c r="B41" s="532"/>
      <c r="C41" s="176">
        <v>900</v>
      </c>
      <c r="D41" s="177">
        <f>3000-C41</f>
        <v>2100</v>
      </c>
      <c r="E41" s="179" t="s">
        <v>203</v>
      </c>
      <c r="F41" s="74">
        <v>164</v>
      </c>
      <c r="G41" s="171" t="s">
        <v>80</v>
      </c>
      <c r="H41" s="180" t="s">
        <v>247</v>
      </c>
      <c r="I41" s="173" t="s">
        <v>248</v>
      </c>
      <c r="J41" s="174">
        <v>180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7000</v>
      </c>
      <c r="D42" s="183">
        <f>15100-C42</f>
        <v>8100</v>
      </c>
      <c r="E42" s="184" t="s">
        <v>82</v>
      </c>
      <c r="F42" s="185">
        <v>342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6370</v>
      </c>
      <c r="D43" s="183">
        <f>10800-C43</f>
        <v>4430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5400</v>
      </c>
      <c r="D44" s="183">
        <f>6200-C44</f>
        <v>800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234</v>
      </c>
      <c r="B45" s="516"/>
      <c r="C45" s="182">
        <v>116</v>
      </c>
      <c r="D45" s="183"/>
      <c r="E45" s="197" t="s">
        <v>88</v>
      </c>
      <c r="F45" s="198">
        <f>SUM(F39:F44)</f>
        <v>1541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504</v>
      </c>
      <c r="D46" s="200">
        <f>1600-C46</f>
        <v>1096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97</v>
      </c>
      <c r="H47" s="209"/>
      <c r="I47" s="173"/>
      <c r="J47" s="210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13330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18770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19690</v>
      </c>
      <c r="D50" s="220">
        <f>D40+D41+D42+D43+D44</f>
        <v>16310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244</v>
      </c>
      <c r="D52" s="232" t="s">
        <v>243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2255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1448</v>
      </c>
      <c r="J57" s="267"/>
      <c r="K57" s="268">
        <f>SUM(I57:I60)</f>
        <v>2106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449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126</v>
      </c>
      <c r="I59" s="279"/>
      <c r="J59" s="280">
        <f>I60+I58</f>
        <v>658</v>
      </c>
      <c r="K59" s="281">
        <f>J59+I59</f>
        <v>658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209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/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149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658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07" t="s">
        <v>140</v>
      </c>
      <c r="D83" s="407" t="s">
        <v>141</v>
      </c>
      <c r="E83" s="407" t="s">
        <v>142</v>
      </c>
      <c r="F83" s="315" t="s">
        <v>143</v>
      </c>
      <c r="G83" s="407"/>
      <c r="H83" s="316" t="s">
        <v>144</v>
      </c>
      <c r="I83" s="401" t="s">
        <v>218</v>
      </c>
      <c r="J83" s="401"/>
      <c r="K83" s="401">
        <v>505</v>
      </c>
    </row>
    <row r="84" spans="1:11" ht="31.5" x14ac:dyDescent="0.5">
      <c r="A84" s="313"/>
      <c r="B84" s="407" t="s">
        <v>145</v>
      </c>
      <c r="C84" s="313"/>
      <c r="D84" s="313"/>
      <c r="E84" s="313"/>
      <c r="F84" s="313"/>
      <c r="G84" s="313"/>
      <c r="H84" s="316" t="s">
        <v>148</v>
      </c>
      <c r="I84" s="401" t="s">
        <v>223</v>
      </c>
      <c r="J84" s="401"/>
      <c r="K84" s="401">
        <v>128</v>
      </c>
    </row>
    <row r="85" spans="1:11" ht="31.5" x14ac:dyDescent="0.5">
      <c r="A85" s="313"/>
      <c r="B85" s="324" t="s">
        <v>146</v>
      </c>
      <c r="C85" s="412" t="s">
        <v>147</v>
      </c>
      <c r="D85" s="407"/>
      <c r="E85" s="407"/>
      <c r="F85" s="407"/>
      <c r="G85" s="313"/>
      <c r="H85" s="316"/>
      <c r="I85" s="401" t="s">
        <v>224</v>
      </c>
      <c r="J85" s="401"/>
      <c r="K85" s="401">
        <v>446</v>
      </c>
    </row>
    <row r="86" spans="1:11" ht="31.5" x14ac:dyDescent="0.5">
      <c r="A86" s="313"/>
      <c r="B86" s="324" t="s">
        <v>149</v>
      </c>
      <c r="C86" s="412" t="s">
        <v>150</v>
      </c>
      <c r="D86" s="407"/>
      <c r="E86" s="407"/>
      <c r="F86" s="407"/>
      <c r="G86" s="313"/>
      <c r="H86" s="318" t="s">
        <v>151</v>
      </c>
      <c r="I86" s="401" t="s">
        <v>225</v>
      </c>
      <c r="J86" s="401"/>
      <c r="K86" s="401">
        <v>1864</v>
      </c>
    </row>
    <row r="87" spans="1:11" ht="31.5" x14ac:dyDescent="0.5">
      <c r="A87" s="313"/>
      <c r="B87" s="324" t="s">
        <v>152</v>
      </c>
      <c r="C87" s="412" t="s">
        <v>153</v>
      </c>
      <c r="D87" s="407"/>
      <c r="E87" s="319" t="s">
        <v>3</v>
      </c>
      <c r="F87" s="320"/>
      <c r="G87" s="313"/>
      <c r="H87" s="313" t="s">
        <v>154</v>
      </c>
      <c r="I87" s="401" t="s">
        <v>226</v>
      </c>
      <c r="J87" s="401"/>
      <c r="K87" s="401">
        <v>1412</v>
      </c>
    </row>
    <row r="88" spans="1:11" ht="31.5" x14ac:dyDescent="0.5">
      <c r="A88" s="313"/>
      <c r="B88" s="324" t="s">
        <v>155</v>
      </c>
      <c r="C88" s="412" t="s">
        <v>156</v>
      </c>
      <c r="D88" s="407"/>
      <c r="E88" s="319"/>
      <c r="F88" s="320"/>
      <c r="G88" s="321"/>
      <c r="H88" s="313" t="s">
        <v>157</v>
      </c>
      <c r="I88" s="401" t="s">
        <v>227</v>
      </c>
      <c r="J88" s="401"/>
      <c r="K88" s="401">
        <v>1967</v>
      </c>
    </row>
    <row r="89" spans="1:11" ht="31.5" x14ac:dyDescent="0.5">
      <c r="A89" s="313"/>
      <c r="B89" s="323" t="s">
        <v>158</v>
      </c>
      <c r="C89" s="412"/>
      <c r="D89" s="407"/>
      <c r="E89" s="319"/>
      <c r="F89" s="320"/>
      <c r="G89" s="313"/>
      <c r="H89" s="313"/>
      <c r="I89" s="401" t="s">
        <v>229</v>
      </c>
      <c r="J89" s="401"/>
      <c r="K89" s="401">
        <v>2205</v>
      </c>
    </row>
    <row r="90" spans="1:11" ht="31.5" x14ac:dyDescent="0.5">
      <c r="A90" s="313"/>
      <c r="B90" s="324" t="s">
        <v>159</v>
      </c>
      <c r="C90" s="412" t="s">
        <v>160</v>
      </c>
      <c r="D90" s="407"/>
      <c r="E90" s="407"/>
      <c r="F90" s="407"/>
      <c r="G90" s="313"/>
      <c r="H90" s="313" t="s">
        <v>161</v>
      </c>
      <c r="I90" s="401"/>
      <c r="J90" s="401"/>
      <c r="K90" s="401"/>
    </row>
    <row r="91" spans="1:11" ht="31.5" x14ac:dyDescent="0.5">
      <c r="A91" s="313"/>
      <c r="B91" s="324" t="s">
        <v>162</v>
      </c>
      <c r="C91" s="412" t="s">
        <v>163</v>
      </c>
      <c r="D91" s="407"/>
      <c r="E91" s="407"/>
      <c r="F91" s="407"/>
      <c r="G91" s="313"/>
      <c r="H91" s="313" t="s">
        <v>164</v>
      </c>
      <c r="I91" s="401" t="s">
        <v>103</v>
      </c>
      <c r="J91" s="401"/>
      <c r="K91" s="401">
        <f>SUM(K83:K90)</f>
        <v>8527</v>
      </c>
    </row>
    <row r="92" spans="1:11" ht="31.5" x14ac:dyDescent="0.5">
      <c r="A92" s="313"/>
      <c r="B92" s="324" t="s">
        <v>165</v>
      </c>
      <c r="C92" s="412" t="s">
        <v>166</v>
      </c>
      <c r="D92" s="407"/>
      <c r="E92" s="407"/>
      <c r="F92" s="407"/>
      <c r="G92" s="313"/>
      <c r="H92" s="313" t="s">
        <v>167</v>
      </c>
      <c r="I92" s="401"/>
      <c r="J92" s="401"/>
      <c r="K92" s="401"/>
    </row>
    <row r="93" spans="1:11" ht="31.5" x14ac:dyDescent="0.5">
      <c r="A93" s="313"/>
      <c r="B93" s="324" t="s">
        <v>168</v>
      </c>
      <c r="C93" s="412" t="s">
        <v>169</v>
      </c>
      <c r="D93" s="407"/>
      <c r="E93" s="407"/>
      <c r="F93" s="407"/>
      <c r="G93" s="313"/>
      <c r="H93" s="313" t="s">
        <v>170</v>
      </c>
      <c r="I93" s="401"/>
      <c r="J93" s="401"/>
      <c r="K93" s="401"/>
    </row>
    <row r="94" spans="1:11" ht="31.5" x14ac:dyDescent="0.5">
      <c r="A94" s="313"/>
      <c r="B94" s="324"/>
      <c r="C94" s="412"/>
      <c r="D94" s="407"/>
      <c r="E94" s="407"/>
      <c r="F94" s="407"/>
      <c r="G94" s="313"/>
      <c r="H94" s="313" t="s">
        <v>171</v>
      </c>
      <c r="I94" s="401" t="s">
        <v>3</v>
      </c>
      <c r="J94" s="401"/>
      <c r="K94" s="401"/>
    </row>
    <row r="95" spans="1:11" ht="31.5" x14ac:dyDescent="0.5">
      <c r="A95" s="313"/>
      <c r="B95" s="323" t="s">
        <v>172</v>
      </c>
      <c r="C95" s="412"/>
      <c r="D95" s="407" t="s">
        <v>3</v>
      </c>
      <c r="E95" s="407"/>
      <c r="F95" s="407"/>
      <c r="G95" s="313"/>
      <c r="H95" s="313" t="s">
        <v>173</v>
      </c>
      <c r="I95" s="401"/>
      <c r="J95" s="401"/>
      <c r="K95" s="401"/>
    </row>
    <row r="96" spans="1:11" ht="21" x14ac:dyDescent="0.35">
      <c r="A96" s="313"/>
      <c r="B96" s="324" t="s">
        <v>174</v>
      </c>
      <c r="C96" s="412" t="s">
        <v>175</v>
      </c>
      <c r="D96" s="407"/>
      <c r="E96" s="407"/>
      <c r="F96" s="407"/>
      <c r="G96" s="313"/>
      <c r="H96" s="313"/>
      <c r="I96" s="313"/>
      <c r="J96" s="313"/>
      <c r="K96" s="313"/>
    </row>
    <row r="97" spans="1:12" ht="21" x14ac:dyDescent="0.35">
      <c r="A97" s="313"/>
      <c r="B97" s="324" t="s">
        <v>176</v>
      </c>
      <c r="C97" s="412" t="s">
        <v>177</v>
      </c>
      <c r="D97" s="407"/>
      <c r="E97" s="407"/>
      <c r="F97" s="407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178</v>
      </c>
      <c r="C98" s="412" t="s">
        <v>179</v>
      </c>
      <c r="D98" s="407"/>
      <c r="E98" s="407"/>
      <c r="F98" s="407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180</v>
      </c>
      <c r="C99" s="412" t="s">
        <v>181</v>
      </c>
      <c r="D99" s="407"/>
      <c r="E99" s="407"/>
      <c r="F99" s="407"/>
      <c r="G99" s="313"/>
      <c r="H99" s="313"/>
      <c r="I99" s="313"/>
      <c r="J99" s="313"/>
      <c r="K99" s="313"/>
    </row>
    <row r="100" spans="1:12" ht="21" x14ac:dyDescent="0.35">
      <c r="A100" s="313"/>
      <c r="B100" s="324"/>
      <c r="C100" s="324"/>
      <c r="D100" s="407"/>
      <c r="E100" s="407"/>
      <c r="F100" s="407"/>
      <c r="G100" s="313"/>
      <c r="H100" s="313"/>
      <c r="I100" s="313"/>
      <c r="J100" s="313"/>
      <c r="K100" s="313"/>
    </row>
    <row r="101" spans="1:12" x14ac:dyDescent="0.25">
      <c r="A101" s="313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</row>
    <row r="102" spans="1:12" ht="21" x14ac:dyDescent="0.35">
      <c r="A102" s="313"/>
      <c r="B102" s="313"/>
      <c r="C102" s="323"/>
      <c r="D102" s="323"/>
      <c r="E102" s="313"/>
      <c r="F102" s="313"/>
      <c r="G102" s="313"/>
      <c r="H102" s="313"/>
      <c r="I102" s="313"/>
      <c r="J102" s="313"/>
      <c r="K102" s="313"/>
    </row>
    <row r="103" spans="1:12" ht="11.25" customHeight="1" x14ac:dyDescent="0.35">
      <c r="A103" s="313"/>
      <c r="B103" s="324"/>
      <c r="C103" s="323"/>
      <c r="D103" s="323"/>
      <c r="E103" s="313"/>
      <c r="F103" s="324"/>
      <c r="G103" s="313"/>
      <c r="H103" s="323"/>
      <c r="I103" s="323"/>
      <c r="J103" s="323"/>
      <c r="K103" s="324"/>
    </row>
    <row r="104" spans="1:12" ht="42" x14ac:dyDescent="0.35">
      <c r="A104" s="325" t="s">
        <v>182</v>
      </c>
      <c r="B104" s="326" t="s">
        <v>183</v>
      </c>
      <c r="C104" s="326" t="s">
        <v>184</v>
      </c>
      <c r="D104" s="326" t="s">
        <v>185</v>
      </c>
      <c r="E104" s="327" t="s">
        <v>186</v>
      </c>
      <c r="F104" s="328"/>
      <c r="G104" s="329" t="s">
        <v>187</v>
      </c>
      <c r="H104" s="328" t="s">
        <v>188</v>
      </c>
      <c r="I104" s="328" t="s">
        <v>189</v>
      </c>
      <c r="J104" s="328"/>
      <c r="K104" s="330" t="s">
        <v>190</v>
      </c>
    </row>
    <row r="105" spans="1:12" ht="28.5" x14ac:dyDescent="0.45">
      <c r="A105" s="331">
        <v>44197</v>
      </c>
      <c r="B105" s="332" t="s">
        <v>191</v>
      </c>
      <c r="C105" s="333">
        <v>175</v>
      </c>
      <c r="D105" s="334">
        <v>0</v>
      </c>
      <c r="E105" s="335">
        <v>105.5</v>
      </c>
      <c r="F105" s="336"/>
      <c r="G105" s="333">
        <v>175</v>
      </c>
      <c r="H105" s="337">
        <v>0</v>
      </c>
      <c r="I105" s="338">
        <v>40</v>
      </c>
      <c r="J105" s="339"/>
      <c r="K105" s="339"/>
      <c r="L105" s="339"/>
    </row>
    <row r="106" spans="1:12" ht="21" customHeight="1" x14ac:dyDescent="0.4">
      <c r="A106" s="331">
        <v>44228</v>
      </c>
      <c r="B106" s="340" t="s">
        <v>192</v>
      </c>
      <c r="C106" s="341">
        <v>69.5</v>
      </c>
      <c r="D106" s="342">
        <v>0</v>
      </c>
      <c r="E106" s="343"/>
      <c r="F106" s="344"/>
      <c r="G106" s="335">
        <v>135</v>
      </c>
      <c r="H106" s="345"/>
      <c r="I106" s="335"/>
      <c r="J106" s="339"/>
      <c r="K106" s="346"/>
    </row>
    <row r="107" spans="1:12" ht="21" customHeight="1" x14ac:dyDescent="0.4">
      <c r="A107" s="331">
        <v>44256</v>
      </c>
      <c r="B107" s="347"/>
      <c r="C107" s="348"/>
      <c r="D107" s="349"/>
      <c r="E107" s="348"/>
      <c r="F107" s="350"/>
      <c r="G107" s="335"/>
      <c r="H107" s="335"/>
      <c r="I107" s="335"/>
      <c r="J107" s="339"/>
      <c r="K107" s="346"/>
    </row>
    <row r="108" spans="1:12" ht="21" customHeight="1" x14ac:dyDescent="0.4">
      <c r="A108" s="331">
        <v>44287</v>
      </c>
      <c r="B108" s="340"/>
      <c r="C108" s="351"/>
      <c r="D108" s="352"/>
      <c r="E108" s="353"/>
      <c r="F108" s="354"/>
      <c r="G108" s="355"/>
      <c r="H108" s="345"/>
      <c r="I108" s="345"/>
      <c r="J108" s="339"/>
      <c r="K108" s="339"/>
    </row>
    <row r="109" spans="1:12" ht="26.25" x14ac:dyDescent="0.4">
      <c r="A109" s="331">
        <v>44317</v>
      </c>
      <c r="B109" s="340"/>
      <c r="C109" s="334"/>
      <c r="D109" s="356"/>
      <c r="E109" s="353"/>
      <c r="F109" s="357"/>
      <c r="G109" s="358"/>
      <c r="H109" s="345"/>
      <c r="I109" s="345"/>
      <c r="J109" s="339"/>
      <c r="K109" s="346"/>
    </row>
    <row r="110" spans="1:12" ht="26.25" x14ac:dyDescent="0.4">
      <c r="A110" s="331">
        <v>44348</v>
      </c>
      <c r="B110" s="340"/>
      <c r="C110" s="335"/>
      <c r="D110" s="359"/>
      <c r="E110" s="360"/>
      <c r="F110" s="361"/>
      <c r="G110" s="346"/>
      <c r="H110" s="362"/>
      <c r="I110" s="345"/>
      <c r="J110" s="339"/>
      <c r="K110" s="339"/>
    </row>
    <row r="111" spans="1:12" ht="26.25" x14ac:dyDescent="0.4">
      <c r="A111" s="331">
        <v>44378</v>
      </c>
      <c r="B111" s="340"/>
      <c r="C111" s="335"/>
      <c r="D111" s="349"/>
      <c r="E111" s="335"/>
      <c r="F111" s="338"/>
      <c r="G111" s="362"/>
      <c r="H111" s="362"/>
      <c r="I111" s="345"/>
      <c r="J111" s="339"/>
      <c r="K111" s="339"/>
    </row>
    <row r="112" spans="1:12" ht="26.25" x14ac:dyDescent="0.4">
      <c r="A112" s="331">
        <v>44409</v>
      </c>
      <c r="B112" s="363"/>
      <c r="C112" s="335"/>
      <c r="D112" s="334"/>
      <c r="E112" s="335"/>
      <c r="F112" s="334"/>
      <c r="G112" s="334"/>
      <c r="H112" s="335"/>
      <c r="I112" s="334"/>
      <c r="J112" s="339"/>
      <c r="K112" s="364"/>
    </row>
    <row r="113" spans="1:11" ht="26.25" x14ac:dyDescent="0.4">
      <c r="A113" s="331">
        <v>44440</v>
      </c>
      <c r="B113" s="340"/>
      <c r="C113" s="335"/>
      <c r="D113" s="334"/>
      <c r="E113" s="335"/>
      <c r="F113" s="362"/>
      <c r="G113" s="335"/>
      <c r="H113" s="343"/>
      <c r="I113" s="339"/>
      <c r="J113" s="339"/>
      <c r="K113" s="358"/>
    </row>
    <row r="114" spans="1:11" ht="26.25" x14ac:dyDescent="0.4">
      <c r="A114" s="331">
        <v>44470</v>
      </c>
      <c r="B114" s="340"/>
      <c r="C114" s="343"/>
      <c r="D114" s="365"/>
      <c r="E114" s="343"/>
      <c r="F114" s="366"/>
      <c r="G114" s="335"/>
      <c r="H114" s="343"/>
      <c r="I114" s="365"/>
      <c r="J114" s="339"/>
      <c r="K114" s="358"/>
    </row>
    <row r="115" spans="1:11" ht="26.25" x14ac:dyDescent="0.4">
      <c r="A115" s="331">
        <v>44501</v>
      </c>
      <c r="B115" s="340"/>
      <c r="C115" s="335"/>
      <c r="D115" s="367"/>
      <c r="E115" s="368"/>
      <c r="F115" s="369"/>
      <c r="G115" s="335"/>
      <c r="H115" s="334"/>
      <c r="I115" s="370"/>
      <c r="J115" s="339"/>
      <c r="K115" s="371"/>
    </row>
    <row r="116" spans="1:11" ht="28.5" x14ac:dyDescent="0.45">
      <c r="A116" s="331">
        <v>44531</v>
      </c>
      <c r="B116" s="364"/>
      <c r="C116" s="372"/>
      <c r="D116" s="348"/>
      <c r="E116" s="368"/>
      <c r="F116" s="373"/>
      <c r="G116" s="335"/>
      <c r="H116" s="334"/>
      <c r="I116" s="358"/>
      <c r="J116" s="339"/>
      <c r="K116" s="374"/>
    </row>
    <row r="117" spans="1:11" ht="28.5" customHeight="1" x14ac:dyDescent="0.4">
      <c r="A117" s="331">
        <v>44562</v>
      </c>
      <c r="B117" s="364"/>
      <c r="C117" s="339"/>
      <c r="D117" s="334"/>
      <c r="E117" s="335"/>
      <c r="F117" s="336"/>
      <c r="G117" s="338"/>
      <c r="H117" s="337"/>
      <c r="I117" s="338"/>
      <c r="J117" s="339"/>
      <c r="K117" s="371"/>
    </row>
    <row r="118" spans="1:11" ht="28.5" x14ac:dyDescent="0.45">
      <c r="A118" s="375"/>
      <c r="B118" s="364"/>
      <c r="C118" s="339"/>
      <c r="D118" s="334"/>
      <c r="E118" s="362"/>
      <c r="F118" s="376"/>
      <c r="G118" s="360"/>
      <c r="H118" s="362"/>
      <c r="I118" s="377"/>
      <c r="J118" s="334"/>
      <c r="K118" s="333"/>
    </row>
    <row r="119" spans="1:11" ht="28.5" x14ac:dyDescent="0.45">
      <c r="A119" s="375"/>
      <c r="B119" s="333"/>
      <c r="C119" s="362"/>
      <c r="D119" s="335">
        <f>SUM(D105:D118)</f>
        <v>0</v>
      </c>
      <c r="E119" s="335">
        <f>SUM(E105:E118)</f>
        <v>105.5</v>
      </c>
      <c r="F119" s="362"/>
      <c r="G119" s="362"/>
      <c r="H119" s="378"/>
      <c r="I119" s="362"/>
      <c r="J119" s="379"/>
      <c r="K119" s="379"/>
    </row>
    <row r="120" spans="1:11" ht="23.25" customHeight="1" x14ac:dyDescent="0.45">
      <c r="A120" s="375"/>
      <c r="B120" s="350"/>
      <c r="C120" s="380"/>
      <c r="D120" s="345"/>
      <c r="E120" s="381"/>
      <c r="F120" s="362"/>
      <c r="G120" s="362"/>
      <c r="H120" s="382"/>
      <c r="I120" s="362"/>
      <c r="J120" s="379"/>
      <c r="K120" s="379"/>
    </row>
    <row r="121" spans="1:11" ht="23.25" customHeight="1" x14ac:dyDescent="0.45">
      <c r="A121" s="383"/>
      <c r="B121" s="364"/>
      <c r="C121" s="380"/>
      <c r="D121" s="362"/>
      <c r="E121" s="381"/>
      <c r="F121" s="362"/>
      <c r="G121" s="371"/>
      <c r="H121" s="384"/>
      <c r="I121" s="385"/>
      <c r="J121" s="379"/>
      <c r="K121" s="379"/>
    </row>
    <row r="122" spans="1:11" ht="23.25" customHeight="1" x14ac:dyDescent="0.45">
      <c r="A122" s="383"/>
      <c r="B122" s="386"/>
      <c r="C122" s="380"/>
      <c r="D122" s="345"/>
      <c r="E122" s="381"/>
      <c r="F122" s="362"/>
      <c r="G122" s="362"/>
      <c r="H122" s="384"/>
      <c r="I122" s="387"/>
      <c r="J122" s="379"/>
      <c r="K122" s="333"/>
    </row>
    <row r="123" spans="1:11" ht="28.5" x14ac:dyDescent="0.45">
      <c r="A123" s="383"/>
      <c r="B123" s="386"/>
      <c r="C123" s="362"/>
      <c r="D123" s="345"/>
      <c r="E123" s="362"/>
      <c r="F123" s="362"/>
      <c r="G123" s="388"/>
      <c r="H123" s="384"/>
      <c r="I123" s="362"/>
      <c r="J123" s="379"/>
      <c r="K123" s="379"/>
    </row>
    <row r="124" spans="1:11" ht="28.5" x14ac:dyDescent="0.45">
      <c r="A124" s="383"/>
      <c r="B124" s="389"/>
      <c r="C124" s="383"/>
      <c r="D124" s="292"/>
      <c r="E124" s="383"/>
      <c r="F124" s="383"/>
      <c r="G124" s="362"/>
      <c r="H124" s="345"/>
      <c r="I124" s="390"/>
      <c r="J124" s="391"/>
      <c r="K124" s="391"/>
    </row>
    <row r="125" spans="1:11" ht="28.5" x14ac:dyDescent="0.45">
      <c r="A125" s="383"/>
      <c r="B125" s="383"/>
      <c r="C125" s="392"/>
      <c r="D125" s="392"/>
      <c r="E125" s="392"/>
      <c r="F125" s="383"/>
      <c r="G125" s="393"/>
      <c r="H125" s="371"/>
      <c r="I125" s="335"/>
      <c r="J125" s="391"/>
      <c r="K125" s="391"/>
    </row>
    <row r="126" spans="1:11" ht="28.5" x14ac:dyDescent="0.45">
      <c r="A126" s="383"/>
      <c r="B126" s="394"/>
      <c r="C126" s="394"/>
      <c r="D126" s="394"/>
      <c r="E126" s="328"/>
      <c r="F126" s="383"/>
      <c r="G126" s="362"/>
      <c r="H126" s="362"/>
      <c r="I126" s="334"/>
      <c r="J126" s="391"/>
      <c r="K126" s="395"/>
    </row>
    <row r="127" spans="1:11" ht="28.5" x14ac:dyDescent="0.45">
      <c r="A127" s="383"/>
      <c r="B127" s="383"/>
      <c r="C127" s="383"/>
      <c r="D127" s="383"/>
      <c r="E127" s="383"/>
      <c r="F127" s="383"/>
      <c r="G127" s="372"/>
      <c r="H127" s="362"/>
      <c r="I127" s="362"/>
      <c r="J127" s="391"/>
      <c r="K127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2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topLeftCell="A4" zoomScale="60" zoomScaleNormal="60" workbookViewId="0">
      <selection activeCell="E15" sqref="E15:E18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264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14"/>
      <c r="H2" s="414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15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16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249</v>
      </c>
      <c r="C8" s="47" t="s">
        <v>26</v>
      </c>
      <c r="D8" s="48" t="s">
        <v>27</v>
      </c>
      <c r="E8" s="49">
        <v>334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251</v>
      </c>
      <c r="C9" s="57" t="s">
        <v>29</v>
      </c>
      <c r="D9" s="48" t="s">
        <v>30</v>
      </c>
      <c r="E9" s="58"/>
      <c r="F9" s="39"/>
      <c r="G9" s="59"/>
      <c r="H9" s="418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124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250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76"/>
      <c r="J13" s="77"/>
      <c r="K13" s="78"/>
    </row>
    <row r="14" spans="1:11" ht="33" customHeight="1" thickBot="1" x14ac:dyDescent="0.4">
      <c r="A14" s="70"/>
      <c r="B14" s="71"/>
      <c r="C14" s="72"/>
      <c r="D14" s="73"/>
      <c r="E14" s="74"/>
      <c r="F14" s="74"/>
      <c r="G14" s="74"/>
      <c r="H14" s="75"/>
      <c r="I14" s="79"/>
      <c r="J14" s="80"/>
      <c r="K14" s="81"/>
    </row>
    <row r="15" spans="1:11" ht="33" customHeight="1" thickBot="1" x14ac:dyDescent="0.4">
      <c r="A15" s="82"/>
      <c r="B15" s="71" t="s">
        <v>233</v>
      </c>
      <c r="C15" s="72" t="s">
        <v>26</v>
      </c>
      <c r="D15" s="73" t="s">
        <v>210</v>
      </c>
      <c r="E15" s="74">
        <v>503</v>
      </c>
      <c r="F15" s="74"/>
      <c r="G15" s="74">
        <v>503</v>
      </c>
      <c r="H15" s="75" t="s">
        <v>242</v>
      </c>
      <c r="I15" s="83"/>
      <c r="J15" s="84"/>
      <c r="K15" s="85"/>
    </row>
    <row r="16" spans="1:11" ht="33" customHeight="1" thickBot="1" x14ac:dyDescent="0.4">
      <c r="A16" s="86"/>
      <c r="B16" s="87" t="s">
        <v>252</v>
      </c>
      <c r="C16" s="88" t="s">
        <v>46</v>
      </c>
      <c r="D16" s="89" t="s">
        <v>253</v>
      </c>
      <c r="E16" s="90">
        <v>342</v>
      </c>
      <c r="F16" s="90"/>
      <c r="G16" s="91">
        <v>342</v>
      </c>
      <c r="H16" s="92" t="s">
        <v>255</v>
      </c>
      <c r="I16" s="83"/>
      <c r="J16" s="84"/>
      <c r="K16" s="93"/>
    </row>
    <row r="17" spans="1:11" ht="33" customHeight="1" thickBot="1" x14ac:dyDescent="0.4">
      <c r="A17" s="82"/>
      <c r="B17" s="87"/>
      <c r="C17" s="88"/>
      <c r="D17" s="89"/>
      <c r="E17" s="90"/>
      <c r="F17" s="90"/>
      <c r="G17" s="90"/>
      <c r="H17" s="104"/>
      <c r="I17" s="79"/>
      <c r="J17" s="80"/>
      <c r="K17" s="95"/>
    </row>
    <row r="18" spans="1:11" ht="33" customHeight="1" thickBot="1" x14ac:dyDescent="0.4">
      <c r="A18" s="70"/>
      <c r="B18" s="87" t="s">
        <v>260</v>
      </c>
      <c r="C18" s="88" t="s">
        <v>46</v>
      </c>
      <c r="D18" s="419" t="s">
        <v>254</v>
      </c>
      <c r="E18" s="185">
        <v>164</v>
      </c>
      <c r="F18" s="185"/>
      <c r="G18" s="185">
        <v>164</v>
      </c>
      <c r="H18" s="420" t="s">
        <v>256</v>
      </c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 t="s">
        <v>20</v>
      </c>
      <c r="B20" s="71" t="s">
        <v>259</v>
      </c>
      <c r="C20" s="72" t="s">
        <v>258</v>
      </c>
      <c r="D20" s="73" t="s">
        <v>41</v>
      </c>
      <c r="E20" s="74"/>
      <c r="F20" s="74">
        <v>1000</v>
      </c>
      <c r="G20" s="74"/>
      <c r="H20" s="75"/>
      <c r="I20" s="83"/>
      <c r="J20" s="84"/>
      <c r="K20" s="103"/>
    </row>
    <row r="21" spans="1:11" ht="33" customHeight="1" thickBot="1" x14ac:dyDescent="0.4">
      <c r="A21" s="70" t="s">
        <v>20</v>
      </c>
      <c r="B21" s="71" t="s">
        <v>259</v>
      </c>
      <c r="C21" s="72" t="s">
        <v>29</v>
      </c>
      <c r="D21" s="73" t="s">
        <v>209</v>
      </c>
      <c r="E21" s="74"/>
      <c r="F21" s="74">
        <v>100</v>
      </c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 t="s">
        <v>266</v>
      </c>
      <c r="C22" s="72" t="s">
        <v>26</v>
      </c>
      <c r="D22" s="73" t="s">
        <v>267</v>
      </c>
      <c r="E22" s="74"/>
      <c r="F22" s="74">
        <v>35</v>
      </c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262</v>
      </c>
      <c r="C29" s="72" t="s">
        <v>26</v>
      </c>
      <c r="D29" s="73" t="s">
        <v>219</v>
      </c>
      <c r="E29" s="74"/>
      <c r="F29" s="74">
        <v>875</v>
      </c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26"/>
      <c r="B32" s="87"/>
      <c r="C32" s="88"/>
      <c r="D32" s="89"/>
      <c r="E32" s="90"/>
      <c r="F32" s="90"/>
      <c r="G32" s="127"/>
      <c r="H32" s="119"/>
      <c r="I32" s="120"/>
      <c r="J32" s="121"/>
      <c r="K32" s="122"/>
    </row>
    <row r="33" spans="1:19" ht="27" customHeight="1" thickBot="1" x14ac:dyDescent="0.3">
      <c r="A33" s="116"/>
      <c r="B33" s="71" t="s">
        <v>268</v>
      </c>
      <c r="C33" s="72" t="s">
        <v>258</v>
      </c>
      <c r="D33" s="73" t="s">
        <v>219</v>
      </c>
      <c r="E33" s="74"/>
      <c r="F33" s="74">
        <v>4000</v>
      </c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1467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1467</v>
      </c>
      <c r="F35" s="139">
        <f>SUM(F8:F34)+I25</f>
        <v>6010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1009</v>
      </c>
      <c r="F36" s="149">
        <f>E36+F39+F44+F47+F48+F49++F50</f>
        <v>1467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265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458</v>
      </c>
      <c r="G39" s="171" t="s">
        <v>75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>
        <v>503</v>
      </c>
      <c r="G40" s="171" t="s">
        <v>78</v>
      </c>
      <c r="H40" s="172" t="s">
        <v>220</v>
      </c>
      <c r="I40" s="173">
        <v>1</v>
      </c>
      <c r="J40" s="174">
        <v>60</v>
      </c>
      <c r="K40" s="175">
        <v>44629</v>
      </c>
    </row>
    <row r="41" spans="1:19" ht="25.5" customHeight="1" thickBot="1" x14ac:dyDescent="0.45">
      <c r="A41" s="531" t="s">
        <v>79</v>
      </c>
      <c r="B41" s="532"/>
      <c r="C41" s="176">
        <v>900</v>
      </c>
      <c r="D41" s="177">
        <f>3000-C41</f>
        <v>2100</v>
      </c>
      <c r="E41" s="179" t="s">
        <v>203</v>
      </c>
      <c r="F41" s="74">
        <v>164</v>
      </c>
      <c r="G41" s="171" t="s">
        <v>80</v>
      </c>
      <c r="H41" s="180" t="s">
        <v>247</v>
      </c>
      <c r="I41" s="173" t="s">
        <v>248</v>
      </c>
      <c r="J41" s="174">
        <v>180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6900</v>
      </c>
      <c r="D42" s="183">
        <f>15100-C42</f>
        <v>8200</v>
      </c>
      <c r="E42" s="184" t="s">
        <v>82</v>
      </c>
      <c r="F42" s="185">
        <v>342</v>
      </c>
      <c r="G42" s="171" t="s">
        <v>80</v>
      </c>
      <c r="H42" s="172"/>
      <c r="I42" s="173"/>
      <c r="J42" s="174"/>
      <c r="K42" s="175"/>
    </row>
    <row r="43" spans="1:19" ht="25.5" customHeight="1" thickBot="1" x14ac:dyDescent="0.5">
      <c r="A43" s="515" t="s">
        <v>83</v>
      </c>
      <c r="B43" s="516"/>
      <c r="C43" s="182">
        <v>6200</v>
      </c>
      <c r="D43" s="183">
        <f>10800-C43</f>
        <v>4600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5250</v>
      </c>
      <c r="D44" s="183">
        <f>6200-C44</f>
        <v>950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234</v>
      </c>
      <c r="B45" s="516"/>
      <c r="C45" s="182">
        <v>116</v>
      </c>
      <c r="D45" s="183"/>
      <c r="E45" s="197" t="s">
        <v>88</v>
      </c>
      <c r="F45" s="198">
        <f>SUM(F39:F44)</f>
        <v>1467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504</v>
      </c>
      <c r="D46" s="200">
        <f>1600-C46</f>
        <v>1096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97</v>
      </c>
      <c r="H47" s="209"/>
      <c r="I47" s="173"/>
      <c r="J47" s="210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13750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18350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19270</v>
      </c>
      <c r="D50" s="220">
        <f>D40+D41+D42+D43+D44</f>
        <v>16730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244</v>
      </c>
      <c r="D52" s="232" t="s">
        <v>263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3722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1906</v>
      </c>
      <c r="J57" s="267"/>
      <c r="K57" s="268">
        <f>SUM(I57:I60)</f>
        <v>3573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952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261</v>
      </c>
      <c r="I59" s="279">
        <v>164</v>
      </c>
      <c r="J59" s="280">
        <f>I60+I58</f>
        <v>1503</v>
      </c>
      <c r="K59" s="281">
        <f>J59+I59</f>
        <v>1667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551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/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149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1667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17" t="s">
        <v>140</v>
      </c>
      <c r="D83" s="417" t="s">
        <v>141</v>
      </c>
      <c r="E83" s="417" t="s">
        <v>142</v>
      </c>
      <c r="F83" s="315" t="s">
        <v>143</v>
      </c>
      <c r="G83" s="417"/>
      <c r="H83" s="316" t="s">
        <v>144</v>
      </c>
      <c r="I83" s="401" t="s">
        <v>218</v>
      </c>
      <c r="J83" s="401"/>
      <c r="K83" s="401">
        <v>871</v>
      </c>
    </row>
    <row r="84" spans="1:11" ht="31.5" x14ac:dyDescent="0.5">
      <c r="A84" s="313"/>
      <c r="B84" s="417" t="s">
        <v>145</v>
      </c>
      <c r="C84" s="313"/>
      <c r="D84" s="313"/>
      <c r="E84" s="313"/>
      <c r="F84" s="313"/>
      <c r="G84" s="313"/>
      <c r="H84" s="316" t="s">
        <v>148</v>
      </c>
      <c r="I84" s="401" t="s">
        <v>223</v>
      </c>
      <c r="J84" s="401"/>
      <c r="K84" s="401">
        <v>304</v>
      </c>
    </row>
    <row r="85" spans="1:11" ht="31.5" x14ac:dyDescent="0.5">
      <c r="A85" s="313"/>
      <c r="B85" s="324" t="s">
        <v>146</v>
      </c>
      <c r="C85" s="412" t="s">
        <v>147</v>
      </c>
      <c r="D85" s="417"/>
      <c r="E85" s="417"/>
      <c r="F85" s="417"/>
      <c r="G85" s="313"/>
      <c r="H85" s="316"/>
      <c r="I85" s="401" t="s">
        <v>224</v>
      </c>
      <c r="J85" s="401"/>
      <c r="K85" s="401">
        <v>729</v>
      </c>
    </row>
    <row r="86" spans="1:11" ht="31.5" x14ac:dyDescent="0.5">
      <c r="A86" s="313"/>
      <c r="B86" s="324" t="s">
        <v>149</v>
      </c>
      <c r="C86" s="412" t="s">
        <v>150</v>
      </c>
      <c r="D86" s="417"/>
      <c r="E86" s="417"/>
      <c r="F86" s="417"/>
      <c r="G86" s="313"/>
      <c r="H86" s="318" t="s">
        <v>151</v>
      </c>
      <c r="I86" s="401" t="s">
        <v>225</v>
      </c>
      <c r="J86" s="401"/>
      <c r="K86" s="401">
        <v>2850</v>
      </c>
    </row>
    <row r="87" spans="1:11" ht="31.5" x14ac:dyDescent="0.5">
      <c r="A87" s="313"/>
      <c r="B87" s="324" t="s">
        <v>152</v>
      </c>
      <c r="C87" s="412" t="s">
        <v>153</v>
      </c>
      <c r="D87" s="417"/>
      <c r="E87" s="319" t="s">
        <v>3</v>
      </c>
      <c r="F87" s="320"/>
      <c r="G87" s="313"/>
      <c r="H87" s="313" t="s">
        <v>154</v>
      </c>
      <c r="I87" s="401" t="s">
        <v>226</v>
      </c>
      <c r="J87" s="401"/>
      <c r="K87" s="401">
        <v>2491</v>
      </c>
    </row>
    <row r="88" spans="1:11" ht="31.5" x14ac:dyDescent="0.5">
      <c r="A88" s="313"/>
      <c r="B88" s="324" t="s">
        <v>155</v>
      </c>
      <c r="C88" s="412" t="s">
        <v>156</v>
      </c>
      <c r="D88" s="417"/>
      <c r="E88" s="319"/>
      <c r="F88" s="320"/>
      <c r="G88" s="321"/>
      <c r="H88" s="313" t="s">
        <v>157</v>
      </c>
      <c r="I88" s="401" t="s">
        <v>227</v>
      </c>
      <c r="J88" s="401"/>
      <c r="K88" s="401">
        <v>2548</v>
      </c>
    </row>
    <row r="89" spans="1:11" ht="31.5" x14ac:dyDescent="0.5">
      <c r="A89" s="313"/>
      <c r="B89" s="323" t="s">
        <v>158</v>
      </c>
      <c r="C89" s="412"/>
      <c r="D89" s="417"/>
      <c r="E89" s="319"/>
      <c r="F89" s="320"/>
      <c r="G89" s="313"/>
      <c r="H89" s="313"/>
      <c r="I89" s="401" t="s">
        <v>229</v>
      </c>
      <c r="J89" s="401"/>
      <c r="K89" s="401">
        <v>2450</v>
      </c>
    </row>
    <row r="90" spans="1:11" ht="31.5" x14ac:dyDescent="0.5">
      <c r="A90" s="313"/>
      <c r="B90" s="324" t="s">
        <v>159</v>
      </c>
      <c r="C90" s="412" t="s">
        <v>160</v>
      </c>
      <c r="D90" s="417"/>
      <c r="E90" s="417"/>
      <c r="F90" s="417"/>
      <c r="G90" s="313"/>
      <c r="H90" s="313" t="s">
        <v>161</v>
      </c>
      <c r="I90" s="401"/>
      <c r="J90" s="401"/>
      <c r="K90" s="401"/>
    </row>
    <row r="91" spans="1:11" ht="31.5" x14ac:dyDescent="0.5">
      <c r="A91" s="313"/>
      <c r="B91" s="324" t="s">
        <v>162</v>
      </c>
      <c r="C91" s="412" t="s">
        <v>163</v>
      </c>
      <c r="D91" s="417"/>
      <c r="E91" s="417"/>
      <c r="F91" s="417"/>
      <c r="G91" s="313"/>
      <c r="H91" s="313" t="s">
        <v>164</v>
      </c>
      <c r="I91" s="401" t="s">
        <v>103</v>
      </c>
      <c r="J91" s="401"/>
      <c r="K91" s="401">
        <f>SUM(K83:K90)</f>
        <v>12243</v>
      </c>
    </row>
    <row r="92" spans="1:11" ht="31.5" x14ac:dyDescent="0.5">
      <c r="A92" s="313"/>
      <c r="B92" s="324" t="s">
        <v>165</v>
      </c>
      <c r="C92" s="412" t="s">
        <v>166</v>
      </c>
      <c r="D92" s="417"/>
      <c r="E92" s="417"/>
      <c r="F92" s="417"/>
      <c r="G92" s="313"/>
      <c r="H92" s="313" t="s">
        <v>167</v>
      </c>
      <c r="I92" s="401"/>
      <c r="J92" s="401"/>
      <c r="K92" s="401"/>
    </row>
    <row r="93" spans="1:11" ht="31.5" x14ac:dyDescent="0.5">
      <c r="A93" s="313"/>
      <c r="B93" s="324" t="s">
        <v>168</v>
      </c>
      <c r="C93" s="412" t="s">
        <v>169</v>
      </c>
      <c r="D93" s="417"/>
      <c r="E93" s="417"/>
      <c r="F93" s="417"/>
      <c r="G93" s="313"/>
      <c r="H93" s="313" t="s">
        <v>170</v>
      </c>
      <c r="I93" s="401"/>
      <c r="J93" s="401"/>
      <c r="K93" s="401"/>
    </row>
    <row r="94" spans="1:11" ht="31.5" x14ac:dyDescent="0.5">
      <c r="A94" s="313"/>
      <c r="B94" s="324"/>
      <c r="C94" s="412"/>
      <c r="D94" s="417"/>
      <c r="E94" s="417"/>
      <c r="F94" s="417"/>
      <c r="G94" s="313"/>
      <c r="H94" s="313" t="s">
        <v>171</v>
      </c>
      <c r="I94" s="401" t="s">
        <v>3</v>
      </c>
      <c r="J94" s="401"/>
      <c r="K94" s="401"/>
    </row>
    <row r="95" spans="1:11" ht="31.5" x14ac:dyDescent="0.5">
      <c r="A95" s="313"/>
      <c r="B95" s="323" t="s">
        <v>172</v>
      </c>
      <c r="C95" s="412"/>
      <c r="D95" s="417" t="s">
        <v>3</v>
      </c>
      <c r="E95" s="417"/>
      <c r="F95" s="417"/>
      <c r="G95" s="313"/>
      <c r="H95" s="313" t="s">
        <v>173</v>
      </c>
      <c r="I95" s="401"/>
      <c r="J95" s="401"/>
      <c r="K95" s="401"/>
    </row>
    <row r="96" spans="1:11" ht="21" x14ac:dyDescent="0.35">
      <c r="A96" s="313"/>
      <c r="B96" s="324" t="s">
        <v>174</v>
      </c>
      <c r="C96" s="412" t="s">
        <v>175</v>
      </c>
      <c r="D96" s="417"/>
      <c r="E96" s="417"/>
      <c r="F96" s="417"/>
      <c r="G96" s="313"/>
      <c r="H96" s="313"/>
      <c r="I96" s="313"/>
      <c r="J96" s="313"/>
      <c r="K96" s="313"/>
    </row>
    <row r="97" spans="1:12" ht="21" x14ac:dyDescent="0.35">
      <c r="A97" s="313"/>
      <c r="B97" s="324" t="s">
        <v>176</v>
      </c>
      <c r="C97" s="412" t="s">
        <v>177</v>
      </c>
      <c r="D97" s="417"/>
      <c r="E97" s="417"/>
      <c r="F97" s="417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178</v>
      </c>
      <c r="C98" s="412" t="s">
        <v>179</v>
      </c>
      <c r="D98" s="417"/>
      <c r="E98" s="417"/>
      <c r="F98" s="417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180</v>
      </c>
      <c r="C99" s="412" t="s">
        <v>181</v>
      </c>
      <c r="D99" s="417"/>
      <c r="E99" s="417"/>
      <c r="F99" s="417"/>
      <c r="G99" s="313"/>
      <c r="H99" s="313"/>
      <c r="I99" s="313"/>
      <c r="J99" s="313"/>
      <c r="K99" s="313"/>
    </row>
    <row r="100" spans="1:12" ht="21" x14ac:dyDescent="0.35">
      <c r="A100" s="313"/>
      <c r="B100" s="324"/>
      <c r="C100" s="324"/>
      <c r="D100" s="417"/>
      <c r="E100" s="417"/>
      <c r="F100" s="417"/>
      <c r="G100" s="313"/>
      <c r="H100" s="313"/>
      <c r="I100" s="313"/>
      <c r="J100" s="313"/>
      <c r="K100" s="313"/>
    </row>
    <row r="101" spans="1:12" x14ac:dyDescent="0.25">
      <c r="A101" s="313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</row>
    <row r="102" spans="1:12" ht="21" x14ac:dyDescent="0.35">
      <c r="A102" s="313"/>
      <c r="B102" s="313"/>
      <c r="C102" s="323"/>
      <c r="D102" s="323"/>
      <c r="E102" s="313"/>
      <c r="F102" s="313"/>
      <c r="G102" s="313"/>
      <c r="H102" s="313"/>
      <c r="I102" s="313"/>
      <c r="J102" s="313"/>
      <c r="K102" s="313"/>
    </row>
    <row r="103" spans="1:12" ht="11.25" customHeight="1" x14ac:dyDescent="0.35">
      <c r="A103" s="313"/>
      <c r="B103" s="324"/>
      <c r="C103" s="323"/>
      <c r="D103" s="323"/>
      <c r="E103" s="313"/>
      <c r="F103" s="324"/>
      <c r="G103" s="313"/>
      <c r="H103" s="323"/>
      <c r="I103" s="323"/>
      <c r="J103" s="323"/>
      <c r="K103" s="324"/>
    </row>
    <row r="104" spans="1:12" ht="42" x14ac:dyDescent="0.35">
      <c r="A104" s="325" t="s">
        <v>182</v>
      </c>
      <c r="B104" s="326" t="s">
        <v>183</v>
      </c>
      <c r="C104" s="326" t="s">
        <v>184</v>
      </c>
      <c r="D104" s="326" t="s">
        <v>185</v>
      </c>
      <c r="E104" s="327" t="s">
        <v>186</v>
      </c>
      <c r="F104" s="328"/>
      <c r="G104" s="329" t="s">
        <v>187</v>
      </c>
      <c r="H104" s="328" t="s">
        <v>188</v>
      </c>
      <c r="I104" s="328" t="s">
        <v>189</v>
      </c>
      <c r="J104" s="328"/>
      <c r="K104" s="330" t="s">
        <v>190</v>
      </c>
    </row>
    <row r="105" spans="1:12" ht="28.5" x14ac:dyDescent="0.45">
      <c r="A105" s="331">
        <v>44197</v>
      </c>
      <c r="B105" s="332" t="s">
        <v>191</v>
      </c>
      <c r="C105" s="333">
        <v>175</v>
      </c>
      <c r="D105" s="334">
        <v>0</v>
      </c>
      <c r="E105" s="335">
        <v>105.5</v>
      </c>
      <c r="F105" s="336"/>
      <c r="G105" s="333">
        <v>175</v>
      </c>
      <c r="H105" s="337">
        <v>0</v>
      </c>
      <c r="I105" s="338">
        <v>40</v>
      </c>
      <c r="J105" s="339"/>
      <c r="K105" s="339"/>
      <c r="L105" s="339"/>
    </row>
    <row r="106" spans="1:12" ht="21" customHeight="1" x14ac:dyDescent="0.4">
      <c r="A106" s="331">
        <v>44228</v>
      </c>
      <c r="B106" s="340" t="s">
        <v>192</v>
      </c>
      <c r="C106" s="341">
        <v>69.5</v>
      </c>
      <c r="D106" s="342">
        <v>0</v>
      </c>
      <c r="E106" s="343"/>
      <c r="F106" s="344"/>
      <c r="G106" s="335">
        <v>135</v>
      </c>
      <c r="H106" s="345"/>
      <c r="I106" s="335"/>
      <c r="J106" s="339"/>
      <c r="K106" s="346"/>
    </row>
    <row r="107" spans="1:12" ht="21" customHeight="1" x14ac:dyDescent="0.4">
      <c r="A107" s="331">
        <v>44256</v>
      </c>
      <c r="B107" s="347"/>
      <c r="C107" s="348"/>
      <c r="D107" s="349"/>
      <c r="E107" s="348"/>
      <c r="F107" s="350"/>
      <c r="G107" s="335"/>
      <c r="H107" s="335"/>
      <c r="I107" s="335"/>
      <c r="J107" s="339"/>
      <c r="K107" s="346"/>
    </row>
    <row r="108" spans="1:12" ht="21" customHeight="1" x14ac:dyDescent="0.4">
      <c r="A108" s="331">
        <v>44287</v>
      </c>
      <c r="B108" s="340"/>
      <c r="C108" s="351"/>
      <c r="D108" s="352"/>
      <c r="E108" s="353"/>
      <c r="F108" s="354"/>
      <c r="G108" s="355"/>
      <c r="H108" s="345"/>
      <c r="I108" s="345"/>
      <c r="J108" s="339"/>
      <c r="K108" s="339"/>
    </row>
    <row r="109" spans="1:12" ht="26.25" x14ac:dyDescent="0.4">
      <c r="A109" s="331">
        <v>44317</v>
      </c>
      <c r="B109" s="340"/>
      <c r="C109" s="334"/>
      <c r="D109" s="356"/>
      <c r="E109" s="353"/>
      <c r="F109" s="357"/>
      <c r="G109" s="358"/>
      <c r="H109" s="345"/>
      <c r="I109" s="345"/>
      <c r="J109" s="339"/>
      <c r="K109" s="346"/>
    </row>
    <row r="110" spans="1:12" ht="26.25" x14ac:dyDescent="0.4">
      <c r="A110" s="331">
        <v>44348</v>
      </c>
      <c r="B110" s="340"/>
      <c r="C110" s="335"/>
      <c r="D110" s="359"/>
      <c r="E110" s="360"/>
      <c r="F110" s="361"/>
      <c r="G110" s="346"/>
      <c r="H110" s="362"/>
      <c r="I110" s="345"/>
      <c r="J110" s="339"/>
      <c r="K110" s="339"/>
    </row>
    <row r="111" spans="1:12" ht="26.25" x14ac:dyDescent="0.4">
      <c r="A111" s="331">
        <v>44378</v>
      </c>
      <c r="B111" s="340"/>
      <c r="C111" s="335"/>
      <c r="D111" s="349"/>
      <c r="E111" s="335"/>
      <c r="F111" s="338"/>
      <c r="G111" s="362"/>
      <c r="H111" s="362"/>
      <c r="I111" s="345"/>
      <c r="J111" s="339"/>
      <c r="K111" s="339"/>
    </row>
    <row r="112" spans="1:12" ht="26.25" x14ac:dyDescent="0.4">
      <c r="A112" s="331">
        <v>44409</v>
      </c>
      <c r="B112" s="363"/>
      <c r="C112" s="335"/>
      <c r="D112" s="334"/>
      <c r="E112" s="335"/>
      <c r="F112" s="334"/>
      <c r="G112" s="334"/>
      <c r="H112" s="335"/>
      <c r="I112" s="334"/>
      <c r="J112" s="339"/>
      <c r="K112" s="364"/>
    </row>
    <row r="113" spans="1:11" ht="26.25" x14ac:dyDescent="0.4">
      <c r="A113" s="331">
        <v>44440</v>
      </c>
      <c r="B113" s="340"/>
      <c r="C113" s="335"/>
      <c r="D113" s="334"/>
      <c r="E113" s="335"/>
      <c r="F113" s="362"/>
      <c r="G113" s="335"/>
      <c r="H113" s="343"/>
      <c r="I113" s="339"/>
      <c r="J113" s="339"/>
      <c r="K113" s="358"/>
    </row>
    <row r="114" spans="1:11" ht="26.25" x14ac:dyDescent="0.4">
      <c r="A114" s="331">
        <v>44470</v>
      </c>
      <c r="B114" s="340"/>
      <c r="C114" s="343"/>
      <c r="D114" s="365"/>
      <c r="E114" s="343"/>
      <c r="F114" s="366"/>
      <c r="G114" s="335"/>
      <c r="H114" s="343"/>
      <c r="I114" s="365"/>
      <c r="J114" s="339"/>
      <c r="K114" s="358"/>
    </row>
    <row r="115" spans="1:11" ht="26.25" x14ac:dyDescent="0.4">
      <c r="A115" s="331">
        <v>44501</v>
      </c>
      <c r="B115" s="340"/>
      <c r="C115" s="335"/>
      <c r="D115" s="367"/>
      <c r="E115" s="368"/>
      <c r="F115" s="369"/>
      <c r="G115" s="335"/>
      <c r="H115" s="334"/>
      <c r="I115" s="370"/>
      <c r="J115" s="339"/>
      <c r="K115" s="371"/>
    </row>
    <row r="116" spans="1:11" ht="28.5" x14ac:dyDescent="0.45">
      <c r="A116" s="331">
        <v>44531</v>
      </c>
      <c r="B116" s="364"/>
      <c r="C116" s="372"/>
      <c r="D116" s="348"/>
      <c r="E116" s="368"/>
      <c r="F116" s="373"/>
      <c r="G116" s="335"/>
      <c r="H116" s="334"/>
      <c r="I116" s="358"/>
      <c r="J116" s="339"/>
      <c r="K116" s="374"/>
    </row>
    <row r="117" spans="1:11" ht="28.5" customHeight="1" x14ac:dyDescent="0.4">
      <c r="A117" s="331">
        <v>44562</v>
      </c>
      <c r="B117" s="364"/>
      <c r="C117" s="339"/>
      <c r="D117" s="334"/>
      <c r="E117" s="335"/>
      <c r="F117" s="336"/>
      <c r="G117" s="338"/>
      <c r="H117" s="337"/>
      <c r="I117" s="338"/>
      <c r="J117" s="339"/>
      <c r="K117" s="371"/>
    </row>
    <row r="118" spans="1:11" ht="28.5" x14ac:dyDescent="0.45">
      <c r="A118" s="375"/>
      <c r="B118" s="364"/>
      <c r="C118" s="339"/>
      <c r="D118" s="334"/>
      <c r="E118" s="362"/>
      <c r="F118" s="376"/>
      <c r="G118" s="360"/>
      <c r="H118" s="362"/>
      <c r="I118" s="377"/>
      <c r="J118" s="334"/>
      <c r="K118" s="333"/>
    </row>
    <row r="119" spans="1:11" ht="28.5" x14ac:dyDescent="0.45">
      <c r="A119" s="375"/>
      <c r="B119" s="333"/>
      <c r="C119" s="362"/>
      <c r="D119" s="335">
        <f>SUM(D105:D118)</f>
        <v>0</v>
      </c>
      <c r="E119" s="335">
        <f>SUM(E105:E118)</f>
        <v>105.5</v>
      </c>
      <c r="F119" s="362"/>
      <c r="G119" s="362"/>
      <c r="H119" s="378"/>
      <c r="I119" s="362"/>
      <c r="J119" s="379"/>
      <c r="K119" s="379"/>
    </row>
    <row r="120" spans="1:11" ht="23.25" customHeight="1" x14ac:dyDescent="0.45">
      <c r="A120" s="375"/>
      <c r="B120" s="350"/>
      <c r="C120" s="380"/>
      <c r="D120" s="345"/>
      <c r="E120" s="381"/>
      <c r="F120" s="362"/>
      <c r="G120" s="362"/>
      <c r="H120" s="382"/>
      <c r="I120" s="362"/>
      <c r="J120" s="379"/>
      <c r="K120" s="379"/>
    </row>
    <row r="121" spans="1:11" ht="23.25" customHeight="1" x14ac:dyDescent="0.45">
      <c r="A121" s="383"/>
      <c r="B121" s="364"/>
      <c r="C121" s="380"/>
      <c r="D121" s="362"/>
      <c r="E121" s="381"/>
      <c r="F121" s="362"/>
      <c r="G121" s="371"/>
      <c r="H121" s="384"/>
      <c r="I121" s="385"/>
      <c r="J121" s="379"/>
      <c r="K121" s="379"/>
    </row>
    <row r="122" spans="1:11" ht="23.25" customHeight="1" x14ac:dyDescent="0.45">
      <c r="A122" s="383"/>
      <c r="B122" s="386"/>
      <c r="C122" s="380"/>
      <c r="D122" s="345"/>
      <c r="E122" s="381"/>
      <c r="F122" s="362"/>
      <c r="G122" s="362"/>
      <c r="H122" s="384"/>
      <c r="I122" s="387"/>
      <c r="J122" s="379"/>
      <c r="K122" s="333"/>
    </row>
    <row r="123" spans="1:11" ht="28.5" x14ac:dyDescent="0.45">
      <c r="A123" s="383"/>
      <c r="B123" s="386"/>
      <c r="C123" s="362"/>
      <c r="D123" s="345"/>
      <c r="E123" s="362"/>
      <c r="F123" s="362"/>
      <c r="G123" s="388"/>
      <c r="H123" s="384"/>
      <c r="I123" s="362"/>
      <c r="J123" s="379"/>
      <c r="K123" s="379"/>
    </row>
    <row r="124" spans="1:11" ht="28.5" x14ac:dyDescent="0.45">
      <c r="A124" s="383"/>
      <c r="B124" s="389"/>
      <c r="C124" s="383"/>
      <c r="D124" s="292"/>
      <c r="E124" s="383"/>
      <c r="F124" s="383"/>
      <c r="G124" s="362"/>
      <c r="H124" s="345"/>
      <c r="I124" s="390"/>
      <c r="J124" s="391"/>
      <c r="K124" s="391"/>
    </row>
    <row r="125" spans="1:11" ht="28.5" x14ac:dyDescent="0.45">
      <c r="A125" s="383"/>
      <c r="B125" s="383"/>
      <c r="C125" s="392"/>
      <c r="D125" s="392"/>
      <c r="E125" s="392"/>
      <c r="F125" s="383"/>
      <c r="G125" s="393"/>
      <c r="H125" s="371"/>
      <c r="I125" s="335"/>
      <c r="J125" s="391"/>
      <c r="K125" s="391"/>
    </row>
    <row r="126" spans="1:11" ht="28.5" x14ac:dyDescent="0.45">
      <c r="A126" s="383"/>
      <c r="B126" s="394"/>
      <c r="C126" s="394"/>
      <c r="D126" s="394"/>
      <c r="E126" s="328"/>
      <c r="F126" s="383"/>
      <c r="G126" s="362"/>
      <c r="H126" s="362"/>
      <c r="I126" s="334"/>
      <c r="J126" s="391"/>
      <c r="K126" s="395"/>
    </row>
    <row r="127" spans="1:11" ht="28.5" x14ac:dyDescent="0.45">
      <c r="A127" s="383"/>
      <c r="B127" s="383"/>
      <c r="C127" s="383"/>
      <c r="D127" s="383"/>
      <c r="E127" s="383"/>
      <c r="F127" s="383"/>
      <c r="G127" s="372"/>
      <c r="H127" s="362"/>
      <c r="I127" s="362"/>
      <c r="J127" s="391"/>
      <c r="K127" s="395"/>
    </row>
  </sheetData>
  <mergeCells count="23">
    <mergeCell ref="C35:D35"/>
    <mergeCell ref="D2:E2"/>
    <mergeCell ref="E3:G3"/>
    <mergeCell ref="E4:E5"/>
    <mergeCell ref="G4:G5"/>
    <mergeCell ref="E7:G7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A51:A52"/>
    <mergeCell ref="B52:B53"/>
    <mergeCell ref="C54:C55"/>
    <mergeCell ref="B81:H81"/>
    <mergeCell ref="I82:K82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topLeftCell="A34" zoomScale="60" zoomScaleNormal="60" workbookViewId="0">
      <selection activeCell="H25" sqref="H25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269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23"/>
      <c r="H2" s="423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24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25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275</v>
      </c>
      <c r="C8" s="47" t="s">
        <v>26</v>
      </c>
      <c r="D8" s="48" t="s">
        <v>27</v>
      </c>
      <c r="E8" s="49">
        <v>332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274</v>
      </c>
      <c r="C9" s="57" t="s">
        <v>29</v>
      </c>
      <c r="D9" s="48" t="s">
        <v>30</v>
      </c>
      <c r="E9" s="58">
        <v>22</v>
      </c>
      <c r="F9" s="39"/>
      <c r="G9" s="59"/>
      <c r="H9" s="422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44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250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70"/>
      <c r="B13" s="71"/>
      <c r="C13" s="72"/>
      <c r="D13" s="73"/>
      <c r="E13" s="74"/>
      <c r="F13" s="74"/>
      <c r="G13" s="74"/>
      <c r="H13" s="75"/>
      <c r="I13" s="76"/>
      <c r="J13" s="77"/>
      <c r="K13" s="78"/>
    </row>
    <row r="14" spans="1:11" ht="33" customHeight="1" thickBot="1" x14ac:dyDescent="0.4">
      <c r="A14" s="70" t="s">
        <v>20</v>
      </c>
      <c r="B14" s="71" t="s">
        <v>270</v>
      </c>
      <c r="C14" s="72" t="s">
        <v>26</v>
      </c>
      <c r="D14" s="73" t="s">
        <v>43</v>
      </c>
      <c r="E14" s="74"/>
      <c r="F14" s="74">
        <v>35</v>
      </c>
      <c r="G14" s="74"/>
      <c r="H14" s="75"/>
      <c r="I14" s="79"/>
      <c r="J14" s="80"/>
      <c r="K14" s="81"/>
    </row>
    <row r="15" spans="1:11" ht="33" customHeight="1" thickBot="1" x14ac:dyDescent="0.4">
      <c r="A15" s="70"/>
      <c r="B15" s="71"/>
      <c r="C15" s="72"/>
      <c r="D15" s="73"/>
      <c r="E15" s="74"/>
      <c r="F15" s="74"/>
      <c r="G15" s="74"/>
      <c r="H15" s="75"/>
      <c r="I15" s="83"/>
      <c r="J15" s="84"/>
      <c r="K15" s="85"/>
    </row>
    <row r="16" spans="1:11" ht="33" customHeight="1" thickBot="1" x14ac:dyDescent="0.4">
      <c r="A16" s="70"/>
      <c r="B16" s="71"/>
      <c r="C16" s="72"/>
      <c r="D16" s="73"/>
      <c r="E16" s="74"/>
      <c r="F16" s="74"/>
      <c r="G16" s="74"/>
      <c r="H16" s="75"/>
      <c r="I16" s="83"/>
      <c r="J16" s="84"/>
      <c r="K16" s="93"/>
    </row>
    <row r="17" spans="1:11" ht="33" customHeight="1" thickBot="1" x14ac:dyDescent="0.4">
      <c r="A17" s="70" t="s">
        <v>20</v>
      </c>
      <c r="B17" s="71" t="s">
        <v>273</v>
      </c>
      <c r="C17" s="72" t="s">
        <v>26</v>
      </c>
      <c r="D17" s="73" t="s">
        <v>219</v>
      </c>
      <c r="E17" s="74"/>
      <c r="F17" s="74">
        <v>875</v>
      </c>
      <c r="G17" s="74"/>
      <c r="H17" s="75"/>
      <c r="I17" s="79"/>
      <c r="J17" s="80"/>
      <c r="K17" s="95"/>
    </row>
    <row r="18" spans="1:11" ht="33" customHeight="1" thickBot="1" x14ac:dyDescent="0.4">
      <c r="A18" s="70"/>
      <c r="B18" s="71"/>
      <c r="C18" s="72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 t="s">
        <v>20</v>
      </c>
      <c r="B20" s="71" t="s">
        <v>259</v>
      </c>
      <c r="C20" s="72" t="s">
        <v>258</v>
      </c>
      <c r="D20" s="73" t="s">
        <v>41</v>
      </c>
      <c r="E20" s="74">
        <v>309</v>
      </c>
      <c r="F20" s="74">
        <v>582</v>
      </c>
      <c r="G20" s="74">
        <v>309</v>
      </c>
      <c r="H20" s="75"/>
      <c r="I20" s="83"/>
      <c r="J20" s="84"/>
      <c r="K20" s="103"/>
    </row>
    <row r="21" spans="1:11" ht="33" customHeight="1" thickBot="1" x14ac:dyDescent="0.4">
      <c r="A21" s="70" t="s">
        <v>20</v>
      </c>
      <c r="B21" s="71" t="s">
        <v>271</v>
      </c>
      <c r="C21" s="72" t="s">
        <v>29</v>
      </c>
      <c r="D21" s="73" t="s">
        <v>209</v>
      </c>
      <c r="E21" s="74"/>
      <c r="F21" s="74">
        <v>99</v>
      </c>
      <c r="G21" s="74"/>
      <c r="H21" s="75"/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/>
      <c r="C27" s="72"/>
      <c r="D27" s="73"/>
      <c r="E27" s="74"/>
      <c r="F27" s="74"/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/>
      <c r="C29" s="72"/>
      <c r="D29" s="73"/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/>
      <c r="C30" s="72"/>
      <c r="D30" s="73"/>
      <c r="E30" s="74"/>
      <c r="F30" s="74"/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26"/>
      <c r="B32" s="87"/>
      <c r="C32" s="88"/>
      <c r="D32" s="89"/>
      <c r="E32" s="90"/>
      <c r="F32" s="90"/>
      <c r="G32" s="127"/>
      <c r="H32" s="119"/>
      <c r="I32" s="120"/>
      <c r="J32" s="121"/>
      <c r="K32" s="122"/>
    </row>
    <row r="33" spans="1:19" ht="27" customHeight="1" thickBot="1" x14ac:dyDescent="0.3">
      <c r="A33" s="116"/>
      <c r="B33" s="71" t="s">
        <v>268</v>
      </c>
      <c r="C33" s="72" t="s">
        <v>258</v>
      </c>
      <c r="D33" s="73" t="s">
        <v>219</v>
      </c>
      <c r="E33" s="74"/>
      <c r="F33" s="74">
        <v>4000</v>
      </c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707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707</v>
      </c>
      <c r="F35" s="139">
        <f>SUM(F8:F34)+I25</f>
        <v>5591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309</v>
      </c>
      <c r="F36" s="149">
        <f>E36+F39+F44+F47+F48+F49++F50</f>
        <v>707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277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398</v>
      </c>
      <c r="G39" s="171" t="s">
        <v>75</v>
      </c>
      <c r="H39" s="172"/>
      <c r="I39" s="173"/>
      <c r="J39" s="174"/>
      <c r="K39" s="175"/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>
        <v>309</v>
      </c>
      <c r="G40" s="171" t="s">
        <v>78</v>
      </c>
      <c r="H40" s="172" t="s">
        <v>220</v>
      </c>
      <c r="I40" s="173">
        <v>1</v>
      </c>
      <c r="J40" s="174">
        <v>60</v>
      </c>
      <c r="K40" s="175">
        <v>44630</v>
      </c>
    </row>
    <row r="41" spans="1:19" ht="25.5" customHeight="1" thickBot="1" x14ac:dyDescent="0.45">
      <c r="A41" s="531" t="s">
        <v>79</v>
      </c>
      <c r="B41" s="532"/>
      <c r="C41" s="176">
        <v>850</v>
      </c>
      <c r="D41" s="177">
        <f>3000-C41</f>
        <v>2150</v>
      </c>
      <c r="E41" s="179" t="s">
        <v>44</v>
      </c>
      <c r="F41" s="74"/>
      <c r="G41" s="171" t="s">
        <v>80</v>
      </c>
      <c r="H41" s="180" t="s">
        <v>247</v>
      </c>
      <c r="I41" s="173" t="s">
        <v>248</v>
      </c>
      <c r="J41" s="174">
        <v>180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7165</v>
      </c>
      <c r="D42" s="183">
        <f>15100-C42</f>
        <v>7935</v>
      </c>
      <c r="E42" s="184" t="s">
        <v>82</v>
      </c>
      <c r="F42" s="185"/>
      <c r="G42" s="171" t="s">
        <v>80</v>
      </c>
      <c r="H42" s="172" t="s">
        <v>272</v>
      </c>
      <c r="I42" s="173">
        <v>2</v>
      </c>
      <c r="J42" s="174">
        <v>120</v>
      </c>
      <c r="K42" s="175" t="s">
        <v>221</v>
      </c>
    </row>
    <row r="43" spans="1:19" ht="25.5" customHeight="1" thickBot="1" x14ac:dyDescent="0.5">
      <c r="A43" s="515" t="s">
        <v>83</v>
      </c>
      <c r="B43" s="516"/>
      <c r="C43" s="182">
        <v>6090</v>
      </c>
      <c r="D43" s="183">
        <f>10800-C43</f>
        <v>4710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5030</v>
      </c>
      <c r="D44" s="183">
        <f>6200-C44</f>
        <v>1170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276</v>
      </c>
      <c r="B45" s="516"/>
      <c r="C45" s="182">
        <v>115</v>
      </c>
      <c r="D45" s="183"/>
      <c r="E45" s="197" t="s">
        <v>88</v>
      </c>
      <c r="F45" s="198">
        <f>SUM(F39:F44)</f>
        <v>707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483</v>
      </c>
      <c r="D46" s="200">
        <f>1600-C46</f>
        <v>1117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97</v>
      </c>
      <c r="H47" s="209"/>
      <c r="I47" s="173"/>
      <c r="J47" s="210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13815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18285</v>
      </c>
      <c r="D49" s="205"/>
      <c r="E49" s="206" t="s">
        <v>101</v>
      </c>
      <c r="F49" s="216"/>
      <c r="G49" s="171" t="s">
        <v>102</v>
      </c>
      <c r="H49" s="215"/>
      <c r="I49" s="173"/>
      <c r="J49" s="174"/>
      <c r="K49" s="181"/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19155</v>
      </c>
      <c r="D50" s="220">
        <f>D40+D41+D42+D43+D44</f>
        <v>16845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/>
      <c r="C52" s="231" t="s">
        <v>244</v>
      </c>
      <c r="D52" s="232" t="s">
        <v>263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4429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2304</v>
      </c>
      <c r="J57" s="267"/>
      <c r="K57" s="268">
        <f>SUM(I57:I60)</f>
        <v>4280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1261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261</v>
      </c>
      <c r="I59" s="279">
        <v>164</v>
      </c>
      <c r="J59" s="280">
        <f>I60+I58</f>
        <v>1812</v>
      </c>
      <c r="K59" s="281">
        <f>J59+I59</f>
        <v>1976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551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/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149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1976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21" t="s">
        <v>140</v>
      </c>
      <c r="D83" s="421" t="s">
        <v>141</v>
      </c>
      <c r="E83" s="421" t="s">
        <v>142</v>
      </c>
      <c r="F83" s="315" t="s">
        <v>143</v>
      </c>
      <c r="G83" s="421"/>
      <c r="H83" s="316" t="s">
        <v>144</v>
      </c>
      <c r="I83" s="401" t="s">
        <v>218</v>
      </c>
      <c r="J83" s="401"/>
      <c r="K83" s="401">
        <v>871</v>
      </c>
    </row>
    <row r="84" spans="1:11" ht="31.5" x14ac:dyDescent="0.5">
      <c r="A84" s="313"/>
      <c r="B84" s="421" t="s">
        <v>145</v>
      </c>
      <c r="C84" s="313"/>
      <c r="D84" s="313"/>
      <c r="E84" s="313"/>
      <c r="F84" s="313"/>
      <c r="G84" s="313"/>
      <c r="H84" s="316" t="s">
        <v>148</v>
      </c>
      <c r="I84" s="401" t="s">
        <v>223</v>
      </c>
      <c r="J84" s="401"/>
      <c r="K84" s="401">
        <v>304</v>
      </c>
    </row>
    <row r="85" spans="1:11" ht="31.5" x14ac:dyDescent="0.5">
      <c r="A85" s="313"/>
      <c r="B85" s="324" t="s">
        <v>146</v>
      </c>
      <c r="C85" s="412" t="s">
        <v>147</v>
      </c>
      <c r="D85" s="421"/>
      <c r="E85" s="421"/>
      <c r="F85" s="421"/>
      <c r="G85" s="313"/>
      <c r="H85" s="316"/>
      <c r="I85" s="401" t="s">
        <v>224</v>
      </c>
      <c r="J85" s="401"/>
      <c r="K85" s="401">
        <v>729</v>
      </c>
    </row>
    <row r="86" spans="1:11" ht="31.5" x14ac:dyDescent="0.5">
      <c r="A86" s="313"/>
      <c r="B86" s="324" t="s">
        <v>149</v>
      </c>
      <c r="C86" s="412" t="s">
        <v>150</v>
      </c>
      <c r="D86" s="421"/>
      <c r="E86" s="421"/>
      <c r="F86" s="421"/>
      <c r="G86" s="313"/>
      <c r="H86" s="318" t="s">
        <v>151</v>
      </c>
      <c r="I86" s="401" t="s">
        <v>225</v>
      </c>
      <c r="J86" s="401"/>
      <c r="K86" s="401">
        <v>2850</v>
      </c>
    </row>
    <row r="87" spans="1:11" ht="31.5" x14ac:dyDescent="0.5">
      <c r="A87" s="313"/>
      <c r="B87" s="324" t="s">
        <v>152</v>
      </c>
      <c r="C87" s="412" t="s">
        <v>153</v>
      </c>
      <c r="D87" s="421"/>
      <c r="E87" s="319" t="s">
        <v>3</v>
      </c>
      <c r="F87" s="320"/>
      <c r="G87" s="313"/>
      <c r="H87" s="313" t="s">
        <v>154</v>
      </c>
      <c r="I87" s="401" t="s">
        <v>226</v>
      </c>
      <c r="J87" s="401"/>
      <c r="K87" s="401">
        <v>2491</v>
      </c>
    </row>
    <row r="88" spans="1:11" ht="31.5" x14ac:dyDescent="0.5">
      <c r="A88" s="313"/>
      <c r="B88" s="324" t="s">
        <v>155</v>
      </c>
      <c r="C88" s="412" t="s">
        <v>156</v>
      </c>
      <c r="D88" s="421"/>
      <c r="E88" s="319"/>
      <c r="F88" s="320"/>
      <c r="G88" s="321"/>
      <c r="H88" s="313" t="s">
        <v>157</v>
      </c>
      <c r="I88" s="401" t="s">
        <v>227</v>
      </c>
      <c r="J88" s="401"/>
      <c r="K88" s="401">
        <v>2548</v>
      </c>
    </row>
    <row r="89" spans="1:11" ht="31.5" x14ac:dyDescent="0.5">
      <c r="A89" s="313"/>
      <c r="B89" s="323" t="s">
        <v>158</v>
      </c>
      <c r="C89" s="412"/>
      <c r="D89" s="421"/>
      <c r="E89" s="319"/>
      <c r="F89" s="320"/>
      <c r="G89" s="313"/>
      <c r="H89" s="313"/>
      <c r="I89" s="401" t="s">
        <v>229</v>
      </c>
      <c r="J89" s="401"/>
      <c r="K89" s="401">
        <v>2450</v>
      </c>
    </row>
    <row r="90" spans="1:11" ht="31.5" x14ac:dyDescent="0.5">
      <c r="A90" s="313"/>
      <c r="B90" s="324" t="s">
        <v>159</v>
      </c>
      <c r="C90" s="412" t="s">
        <v>160</v>
      </c>
      <c r="D90" s="421"/>
      <c r="E90" s="421"/>
      <c r="F90" s="421"/>
      <c r="G90" s="313"/>
      <c r="H90" s="313" t="s">
        <v>161</v>
      </c>
      <c r="I90" s="401"/>
      <c r="J90" s="401"/>
      <c r="K90" s="401"/>
    </row>
    <row r="91" spans="1:11" ht="31.5" x14ac:dyDescent="0.5">
      <c r="A91" s="313"/>
      <c r="B91" s="324" t="s">
        <v>162</v>
      </c>
      <c r="C91" s="412" t="s">
        <v>163</v>
      </c>
      <c r="D91" s="421"/>
      <c r="E91" s="421"/>
      <c r="F91" s="421"/>
      <c r="G91" s="313"/>
      <c r="H91" s="313" t="s">
        <v>164</v>
      </c>
      <c r="I91" s="401" t="s">
        <v>103</v>
      </c>
      <c r="J91" s="401"/>
      <c r="K91" s="401">
        <f>SUM(K83:K90)</f>
        <v>12243</v>
      </c>
    </row>
    <row r="92" spans="1:11" ht="31.5" x14ac:dyDescent="0.5">
      <c r="A92" s="313"/>
      <c r="B92" s="324" t="s">
        <v>165</v>
      </c>
      <c r="C92" s="412" t="s">
        <v>166</v>
      </c>
      <c r="D92" s="421"/>
      <c r="E92" s="421"/>
      <c r="F92" s="421"/>
      <c r="G92" s="313"/>
      <c r="H92" s="313" t="s">
        <v>167</v>
      </c>
      <c r="I92" s="401"/>
      <c r="J92" s="401"/>
      <c r="K92" s="401"/>
    </row>
    <row r="93" spans="1:11" ht="31.5" x14ac:dyDescent="0.5">
      <c r="A93" s="313"/>
      <c r="B93" s="324" t="s">
        <v>168</v>
      </c>
      <c r="C93" s="412" t="s">
        <v>169</v>
      </c>
      <c r="D93" s="421"/>
      <c r="E93" s="421"/>
      <c r="F93" s="421"/>
      <c r="G93" s="313"/>
      <c r="H93" s="313" t="s">
        <v>170</v>
      </c>
      <c r="I93" s="401"/>
      <c r="J93" s="401"/>
      <c r="K93" s="401"/>
    </row>
    <row r="94" spans="1:11" ht="31.5" x14ac:dyDescent="0.5">
      <c r="A94" s="313"/>
      <c r="B94" s="324"/>
      <c r="C94" s="412"/>
      <c r="D94" s="421"/>
      <c r="E94" s="421"/>
      <c r="F94" s="421"/>
      <c r="G94" s="313"/>
      <c r="H94" s="313" t="s">
        <v>171</v>
      </c>
      <c r="I94" s="401" t="s">
        <v>3</v>
      </c>
      <c r="J94" s="401"/>
      <c r="K94" s="401"/>
    </row>
    <row r="95" spans="1:11" ht="31.5" x14ac:dyDescent="0.5">
      <c r="A95" s="313"/>
      <c r="B95" s="323" t="s">
        <v>172</v>
      </c>
      <c r="C95" s="412"/>
      <c r="D95" s="421" t="s">
        <v>3</v>
      </c>
      <c r="E95" s="421"/>
      <c r="F95" s="421"/>
      <c r="G95" s="313"/>
      <c r="H95" s="313" t="s">
        <v>173</v>
      </c>
      <c r="I95" s="401"/>
      <c r="J95" s="401"/>
      <c r="K95" s="401"/>
    </row>
    <row r="96" spans="1:11" ht="21" x14ac:dyDescent="0.35">
      <c r="A96" s="313"/>
      <c r="B96" s="324" t="s">
        <v>174</v>
      </c>
      <c r="C96" s="412" t="s">
        <v>175</v>
      </c>
      <c r="D96" s="421"/>
      <c r="E96" s="421"/>
      <c r="F96" s="421"/>
      <c r="G96" s="313"/>
      <c r="H96" s="313"/>
      <c r="I96" s="313"/>
      <c r="J96" s="313"/>
      <c r="K96" s="313"/>
    </row>
    <row r="97" spans="1:12" ht="21" x14ac:dyDescent="0.35">
      <c r="A97" s="313"/>
      <c r="B97" s="324" t="s">
        <v>176</v>
      </c>
      <c r="C97" s="412" t="s">
        <v>177</v>
      </c>
      <c r="D97" s="421"/>
      <c r="E97" s="421"/>
      <c r="F97" s="421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178</v>
      </c>
      <c r="C98" s="412" t="s">
        <v>179</v>
      </c>
      <c r="D98" s="421"/>
      <c r="E98" s="421"/>
      <c r="F98" s="421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180</v>
      </c>
      <c r="C99" s="412" t="s">
        <v>181</v>
      </c>
      <c r="D99" s="421"/>
      <c r="E99" s="421"/>
      <c r="F99" s="421"/>
      <c r="G99" s="313"/>
      <c r="H99" s="313"/>
      <c r="I99" s="313"/>
      <c r="J99" s="313"/>
      <c r="K99" s="313"/>
    </row>
    <row r="100" spans="1:12" ht="21" x14ac:dyDescent="0.35">
      <c r="A100" s="313"/>
      <c r="B100" s="324"/>
      <c r="C100" s="324"/>
      <c r="D100" s="421"/>
      <c r="E100" s="421"/>
      <c r="F100" s="421"/>
      <c r="G100" s="313"/>
      <c r="H100" s="313"/>
      <c r="I100" s="313"/>
      <c r="J100" s="313"/>
      <c r="K100" s="313"/>
    </row>
    <row r="101" spans="1:12" x14ac:dyDescent="0.25">
      <c r="A101" s="313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</row>
    <row r="102" spans="1:12" ht="21" x14ac:dyDescent="0.35">
      <c r="A102" s="313"/>
      <c r="B102" s="313"/>
      <c r="C102" s="323"/>
      <c r="D102" s="323"/>
      <c r="E102" s="313"/>
      <c r="F102" s="313"/>
      <c r="G102" s="313"/>
      <c r="H102" s="313"/>
      <c r="I102" s="313"/>
      <c r="J102" s="313"/>
      <c r="K102" s="313"/>
    </row>
    <row r="103" spans="1:12" ht="11.25" customHeight="1" x14ac:dyDescent="0.35">
      <c r="A103" s="313"/>
      <c r="B103" s="324"/>
      <c r="C103" s="323"/>
      <c r="D103" s="323"/>
      <c r="E103" s="313"/>
      <c r="F103" s="324"/>
      <c r="G103" s="313"/>
      <c r="H103" s="323"/>
      <c r="I103" s="323"/>
      <c r="J103" s="323"/>
      <c r="K103" s="324"/>
    </row>
    <row r="104" spans="1:12" ht="42" x14ac:dyDescent="0.35">
      <c r="A104" s="325" t="s">
        <v>182</v>
      </c>
      <c r="B104" s="326" t="s">
        <v>183</v>
      </c>
      <c r="C104" s="326" t="s">
        <v>184</v>
      </c>
      <c r="D104" s="326" t="s">
        <v>185</v>
      </c>
      <c r="E104" s="327" t="s">
        <v>186</v>
      </c>
      <c r="F104" s="328"/>
      <c r="G104" s="329" t="s">
        <v>187</v>
      </c>
      <c r="H104" s="328" t="s">
        <v>188</v>
      </c>
      <c r="I104" s="328" t="s">
        <v>189</v>
      </c>
      <c r="J104" s="328"/>
      <c r="K104" s="330" t="s">
        <v>190</v>
      </c>
    </row>
    <row r="105" spans="1:12" ht="28.5" x14ac:dyDescent="0.45">
      <c r="A105" s="331">
        <v>44197</v>
      </c>
      <c r="B105" s="332" t="s">
        <v>191</v>
      </c>
      <c r="C105" s="333">
        <v>175</v>
      </c>
      <c r="D105" s="334">
        <v>0</v>
      </c>
      <c r="E105" s="335">
        <v>105.5</v>
      </c>
      <c r="F105" s="336"/>
      <c r="G105" s="333">
        <v>175</v>
      </c>
      <c r="H105" s="337">
        <v>0</v>
      </c>
      <c r="I105" s="338">
        <v>40</v>
      </c>
      <c r="J105" s="339"/>
      <c r="K105" s="339"/>
      <c r="L105" s="339"/>
    </row>
    <row r="106" spans="1:12" ht="21" customHeight="1" x14ac:dyDescent="0.4">
      <c r="A106" s="331">
        <v>44228</v>
      </c>
      <c r="B106" s="340" t="s">
        <v>192</v>
      </c>
      <c r="C106" s="341">
        <v>69.5</v>
      </c>
      <c r="D106" s="342">
        <v>0</v>
      </c>
      <c r="E106" s="343"/>
      <c r="F106" s="344"/>
      <c r="G106" s="335">
        <v>135</v>
      </c>
      <c r="H106" s="345"/>
      <c r="I106" s="335"/>
      <c r="J106" s="339"/>
      <c r="K106" s="346"/>
    </row>
    <row r="107" spans="1:12" ht="21" customHeight="1" x14ac:dyDescent="0.4">
      <c r="A107" s="331">
        <v>44256</v>
      </c>
      <c r="B107" s="347"/>
      <c r="C107" s="348"/>
      <c r="D107" s="349"/>
      <c r="E107" s="348"/>
      <c r="F107" s="350"/>
      <c r="G107" s="335"/>
      <c r="H107" s="335"/>
      <c r="I107" s="335"/>
      <c r="J107" s="339"/>
      <c r="K107" s="346"/>
    </row>
    <row r="108" spans="1:12" ht="21" customHeight="1" x14ac:dyDescent="0.4">
      <c r="A108" s="331">
        <v>44287</v>
      </c>
      <c r="B108" s="340"/>
      <c r="C108" s="351"/>
      <c r="D108" s="352"/>
      <c r="E108" s="353"/>
      <c r="F108" s="354"/>
      <c r="G108" s="355"/>
      <c r="H108" s="345"/>
      <c r="I108" s="345"/>
      <c r="J108" s="339"/>
      <c r="K108" s="339"/>
    </row>
    <row r="109" spans="1:12" ht="26.25" x14ac:dyDescent="0.4">
      <c r="A109" s="331">
        <v>44317</v>
      </c>
      <c r="B109" s="340"/>
      <c r="C109" s="334"/>
      <c r="D109" s="356"/>
      <c r="E109" s="353"/>
      <c r="F109" s="357"/>
      <c r="G109" s="358"/>
      <c r="H109" s="345"/>
      <c r="I109" s="345"/>
      <c r="J109" s="339"/>
      <c r="K109" s="346"/>
    </row>
    <row r="110" spans="1:12" ht="26.25" x14ac:dyDescent="0.4">
      <c r="A110" s="331">
        <v>44348</v>
      </c>
      <c r="B110" s="340"/>
      <c r="C110" s="335"/>
      <c r="D110" s="359"/>
      <c r="E110" s="360"/>
      <c r="F110" s="361"/>
      <c r="G110" s="346"/>
      <c r="H110" s="362"/>
      <c r="I110" s="345"/>
      <c r="J110" s="339"/>
      <c r="K110" s="339"/>
    </row>
    <row r="111" spans="1:12" ht="26.25" x14ac:dyDescent="0.4">
      <c r="A111" s="331">
        <v>44378</v>
      </c>
      <c r="B111" s="340"/>
      <c r="C111" s="335"/>
      <c r="D111" s="349"/>
      <c r="E111" s="335"/>
      <c r="F111" s="338"/>
      <c r="G111" s="362"/>
      <c r="H111" s="362"/>
      <c r="I111" s="345"/>
      <c r="J111" s="339"/>
      <c r="K111" s="339"/>
    </row>
    <row r="112" spans="1:12" ht="26.25" x14ac:dyDescent="0.4">
      <c r="A112" s="331">
        <v>44409</v>
      </c>
      <c r="B112" s="363"/>
      <c r="C112" s="335"/>
      <c r="D112" s="334"/>
      <c r="E112" s="335"/>
      <c r="F112" s="334"/>
      <c r="G112" s="334"/>
      <c r="H112" s="335"/>
      <c r="I112" s="334"/>
      <c r="J112" s="339"/>
      <c r="K112" s="364"/>
    </row>
    <row r="113" spans="1:11" ht="26.25" x14ac:dyDescent="0.4">
      <c r="A113" s="331">
        <v>44440</v>
      </c>
      <c r="B113" s="340"/>
      <c r="C113" s="335"/>
      <c r="D113" s="334"/>
      <c r="E113" s="335"/>
      <c r="F113" s="362"/>
      <c r="G113" s="335"/>
      <c r="H113" s="343"/>
      <c r="I113" s="339"/>
      <c r="J113" s="339"/>
      <c r="K113" s="358"/>
    </row>
    <row r="114" spans="1:11" ht="26.25" x14ac:dyDescent="0.4">
      <c r="A114" s="331">
        <v>44470</v>
      </c>
      <c r="B114" s="340"/>
      <c r="C114" s="343"/>
      <c r="D114" s="365"/>
      <c r="E114" s="343"/>
      <c r="F114" s="366"/>
      <c r="G114" s="335"/>
      <c r="H114" s="343"/>
      <c r="I114" s="365"/>
      <c r="J114" s="339"/>
      <c r="K114" s="358"/>
    </row>
    <row r="115" spans="1:11" ht="26.25" x14ac:dyDescent="0.4">
      <c r="A115" s="331">
        <v>44501</v>
      </c>
      <c r="B115" s="340"/>
      <c r="C115" s="335"/>
      <c r="D115" s="367"/>
      <c r="E115" s="368"/>
      <c r="F115" s="369"/>
      <c r="G115" s="335"/>
      <c r="H115" s="334"/>
      <c r="I115" s="370"/>
      <c r="J115" s="339"/>
      <c r="K115" s="371"/>
    </row>
    <row r="116" spans="1:11" ht="28.5" x14ac:dyDescent="0.45">
      <c r="A116" s="331">
        <v>44531</v>
      </c>
      <c r="B116" s="364"/>
      <c r="C116" s="372"/>
      <c r="D116" s="348"/>
      <c r="E116" s="368"/>
      <c r="F116" s="373"/>
      <c r="G116" s="335"/>
      <c r="H116" s="334"/>
      <c r="I116" s="358"/>
      <c r="J116" s="339"/>
      <c r="K116" s="374"/>
    </row>
    <row r="117" spans="1:11" ht="28.5" customHeight="1" x14ac:dyDescent="0.4">
      <c r="A117" s="331">
        <v>44562</v>
      </c>
      <c r="B117" s="364"/>
      <c r="C117" s="339"/>
      <c r="D117" s="334"/>
      <c r="E117" s="335"/>
      <c r="F117" s="336"/>
      <c r="G117" s="338"/>
      <c r="H117" s="337"/>
      <c r="I117" s="338"/>
      <c r="J117" s="339"/>
      <c r="K117" s="371"/>
    </row>
    <row r="118" spans="1:11" ht="28.5" x14ac:dyDescent="0.45">
      <c r="A118" s="375"/>
      <c r="B118" s="364"/>
      <c r="C118" s="339"/>
      <c r="D118" s="334"/>
      <c r="E118" s="362"/>
      <c r="F118" s="376"/>
      <c r="G118" s="360"/>
      <c r="H118" s="362"/>
      <c r="I118" s="377"/>
      <c r="J118" s="334"/>
      <c r="K118" s="333"/>
    </row>
    <row r="119" spans="1:11" ht="28.5" x14ac:dyDescent="0.45">
      <c r="A119" s="375"/>
      <c r="B119" s="333"/>
      <c r="C119" s="362"/>
      <c r="D119" s="335">
        <f>SUM(D105:D118)</f>
        <v>0</v>
      </c>
      <c r="E119" s="335">
        <f>SUM(E105:E118)</f>
        <v>105.5</v>
      </c>
      <c r="F119" s="362"/>
      <c r="G119" s="362"/>
      <c r="H119" s="378"/>
      <c r="I119" s="362"/>
      <c r="J119" s="379"/>
      <c r="K119" s="379"/>
    </row>
    <row r="120" spans="1:11" ht="23.25" customHeight="1" x14ac:dyDescent="0.45">
      <c r="A120" s="375"/>
      <c r="B120" s="350"/>
      <c r="C120" s="380"/>
      <c r="D120" s="345"/>
      <c r="E120" s="381"/>
      <c r="F120" s="362"/>
      <c r="G120" s="362"/>
      <c r="H120" s="382"/>
      <c r="I120" s="362"/>
      <c r="J120" s="379"/>
      <c r="K120" s="379"/>
    </row>
    <row r="121" spans="1:11" ht="23.25" customHeight="1" x14ac:dyDescent="0.45">
      <c r="A121" s="383"/>
      <c r="B121" s="364"/>
      <c r="C121" s="380"/>
      <c r="D121" s="362"/>
      <c r="E121" s="381"/>
      <c r="F121" s="362"/>
      <c r="G121" s="371"/>
      <c r="H121" s="384"/>
      <c r="I121" s="385"/>
      <c r="J121" s="379"/>
      <c r="K121" s="379"/>
    </row>
    <row r="122" spans="1:11" ht="23.25" customHeight="1" x14ac:dyDescent="0.45">
      <c r="A122" s="383"/>
      <c r="B122" s="386"/>
      <c r="C122" s="380"/>
      <c r="D122" s="345"/>
      <c r="E122" s="381"/>
      <c r="F122" s="362"/>
      <c r="G122" s="362"/>
      <c r="H122" s="384"/>
      <c r="I122" s="387"/>
      <c r="J122" s="379"/>
      <c r="K122" s="333"/>
    </row>
    <row r="123" spans="1:11" ht="28.5" x14ac:dyDescent="0.45">
      <c r="A123" s="383"/>
      <c r="B123" s="386"/>
      <c r="C123" s="362"/>
      <c r="D123" s="345"/>
      <c r="E123" s="362"/>
      <c r="F123" s="362"/>
      <c r="G123" s="388"/>
      <c r="H123" s="384"/>
      <c r="I123" s="362"/>
      <c r="J123" s="379"/>
      <c r="K123" s="379"/>
    </row>
    <row r="124" spans="1:11" ht="28.5" x14ac:dyDescent="0.45">
      <c r="A124" s="383"/>
      <c r="B124" s="389"/>
      <c r="C124" s="383"/>
      <c r="D124" s="292"/>
      <c r="E124" s="383"/>
      <c r="F124" s="383"/>
      <c r="G124" s="362"/>
      <c r="H124" s="345"/>
      <c r="I124" s="390"/>
      <c r="J124" s="391"/>
      <c r="K124" s="391"/>
    </row>
    <row r="125" spans="1:11" ht="28.5" x14ac:dyDescent="0.45">
      <c r="A125" s="383"/>
      <c r="B125" s="383"/>
      <c r="C125" s="392"/>
      <c r="D125" s="392"/>
      <c r="E125" s="392"/>
      <c r="F125" s="383"/>
      <c r="G125" s="393"/>
      <c r="H125" s="371"/>
      <c r="I125" s="335"/>
      <c r="J125" s="391"/>
      <c r="K125" s="391"/>
    </row>
    <row r="126" spans="1:11" ht="28.5" x14ac:dyDescent="0.45">
      <c r="A126" s="383"/>
      <c r="B126" s="394"/>
      <c r="C126" s="394"/>
      <c r="D126" s="394"/>
      <c r="E126" s="328"/>
      <c r="F126" s="383"/>
      <c r="G126" s="362"/>
      <c r="H126" s="362"/>
      <c r="I126" s="334"/>
      <c r="J126" s="391"/>
      <c r="K126" s="395"/>
    </row>
    <row r="127" spans="1:11" ht="28.5" x14ac:dyDescent="0.45">
      <c r="A127" s="383"/>
      <c r="B127" s="383"/>
      <c r="C127" s="383"/>
      <c r="D127" s="383"/>
      <c r="E127" s="383"/>
      <c r="F127" s="383"/>
      <c r="G127" s="372"/>
      <c r="H127" s="362"/>
      <c r="I127" s="362"/>
      <c r="J127" s="391"/>
      <c r="K127" s="395"/>
    </row>
  </sheetData>
  <mergeCells count="23">
    <mergeCell ref="A51:A52"/>
    <mergeCell ref="B52:B53"/>
    <mergeCell ref="C54:C55"/>
    <mergeCell ref="B81:H81"/>
    <mergeCell ref="I82:K82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C35:D35"/>
    <mergeCell ref="D2:E2"/>
    <mergeCell ref="E3:G3"/>
    <mergeCell ref="E4:E5"/>
    <mergeCell ref="G4:G5"/>
    <mergeCell ref="E7:G7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topLeftCell="A25" zoomScale="60" zoomScaleNormal="60" workbookViewId="0">
      <selection activeCell="G9" sqref="G9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278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26"/>
      <c r="H2" s="426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27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28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285</v>
      </c>
      <c r="C8" s="47" t="s">
        <v>26</v>
      </c>
      <c r="D8" s="48" t="s">
        <v>27</v>
      </c>
      <c r="E8" s="49">
        <v>218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251</v>
      </c>
      <c r="C9" s="57" t="s">
        <v>29</v>
      </c>
      <c r="D9" s="48" t="s">
        <v>30</v>
      </c>
      <c r="E9" s="58"/>
      <c r="F9" s="39"/>
      <c r="G9" s="59"/>
      <c r="H9" s="430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38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286</v>
      </c>
      <c r="C11" s="57" t="s">
        <v>34</v>
      </c>
      <c r="D11" s="48" t="s">
        <v>35</v>
      </c>
      <c r="E11" s="58">
        <v>20</v>
      </c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432" t="s">
        <v>20</v>
      </c>
      <c r="B13" s="87" t="s">
        <v>294</v>
      </c>
      <c r="C13" s="88" t="s">
        <v>46</v>
      </c>
      <c r="D13" s="89" t="s">
        <v>293</v>
      </c>
      <c r="E13" s="90"/>
      <c r="F13" s="90">
        <v>195</v>
      </c>
      <c r="G13" s="90"/>
      <c r="H13" s="104"/>
      <c r="I13" s="76"/>
      <c r="J13" s="77"/>
      <c r="K13" s="78"/>
    </row>
    <row r="14" spans="1:11" ht="33" customHeight="1" thickBot="1" x14ac:dyDescent="0.4">
      <c r="A14" s="70"/>
      <c r="B14" s="71" t="s">
        <v>292</v>
      </c>
      <c r="C14" s="72" t="s">
        <v>26</v>
      </c>
      <c r="D14" s="73" t="s">
        <v>43</v>
      </c>
      <c r="E14" s="74">
        <v>35</v>
      </c>
      <c r="F14" s="74"/>
      <c r="G14" s="74">
        <v>35</v>
      </c>
      <c r="H14" s="75" t="s">
        <v>280</v>
      </c>
      <c r="I14" s="79"/>
      <c r="J14" s="80"/>
      <c r="K14" s="81"/>
    </row>
    <row r="15" spans="1:11" ht="33" customHeight="1" thickBot="1" x14ac:dyDescent="0.4">
      <c r="A15" s="70"/>
      <c r="B15" s="71"/>
      <c r="C15" s="72"/>
      <c r="D15" s="73"/>
      <c r="E15" s="74"/>
      <c r="F15" s="74"/>
      <c r="G15" s="74"/>
      <c r="H15" s="75"/>
      <c r="I15" s="83"/>
      <c r="J15" s="84"/>
      <c r="K15" s="85"/>
    </row>
    <row r="16" spans="1:11" ht="33" customHeight="1" thickBot="1" x14ac:dyDescent="0.4">
      <c r="A16" s="70"/>
      <c r="B16" s="71"/>
      <c r="C16" s="72"/>
      <c r="D16" s="73"/>
      <c r="E16" s="74"/>
      <c r="F16" s="74"/>
      <c r="G16" s="74"/>
      <c r="H16" s="75"/>
      <c r="I16" s="83"/>
      <c r="J16" s="84"/>
      <c r="K16" s="93"/>
    </row>
    <row r="17" spans="1:11" ht="33" customHeight="1" thickBot="1" x14ac:dyDescent="0.4">
      <c r="A17" s="70" t="s">
        <v>20</v>
      </c>
      <c r="B17" s="71" t="s">
        <v>279</v>
      </c>
      <c r="C17" s="72" t="s">
        <v>26</v>
      </c>
      <c r="D17" s="73" t="s">
        <v>210</v>
      </c>
      <c r="E17" s="74">
        <v>84</v>
      </c>
      <c r="F17" s="74">
        <v>729</v>
      </c>
      <c r="G17" s="74">
        <v>84</v>
      </c>
      <c r="H17" s="75"/>
      <c r="I17" s="79"/>
      <c r="J17" s="80"/>
      <c r="K17" s="95"/>
    </row>
    <row r="18" spans="1:11" ht="33" customHeight="1" thickBot="1" x14ac:dyDescent="0.4">
      <c r="A18" s="70"/>
      <c r="B18" s="71" t="s">
        <v>279</v>
      </c>
      <c r="C18" s="72" t="s">
        <v>37</v>
      </c>
      <c r="D18" s="73" t="s">
        <v>209</v>
      </c>
      <c r="E18" s="74">
        <v>3</v>
      </c>
      <c r="F18" s="74"/>
      <c r="G18" s="74">
        <v>3</v>
      </c>
      <c r="H18" s="75"/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 t="s">
        <v>20</v>
      </c>
      <c r="B20" s="71" t="s">
        <v>259</v>
      </c>
      <c r="C20" s="72" t="s">
        <v>258</v>
      </c>
      <c r="D20" s="73" t="s">
        <v>41</v>
      </c>
      <c r="E20" s="74">
        <v>458</v>
      </c>
      <c r="F20" s="74">
        <v>124</v>
      </c>
      <c r="G20" s="74">
        <v>767</v>
      </c>
      <c r="H20" s="75"/>
      <c r="I20" s="83"/>
      <c r="J20" s="84"/>
      <c r="K20" s="103"/>
    </row>
    <row r="21" spans="1:11" ht="33" customHeight="1" thickBot="1" x14ac:dyDescent="0.4">
      <c r="A21" s="70"/>
      <c r="B21" s="71" t="s">
        <v>281</v>
      </c>
      <c r="C21" s="72" t="s">
        <v>29</v>
      </c>
      <c r="D21" s="73" t="s">
        <v>209</v>
      </c>
      <c r="E21" s="74">
        <v>99</v>
      </c>
      <c r="F21" s="74"/>
      <c r="G21" s="74">
        <v>99</v>
      </c>
      <c r="H21" s="75" t="s">
        <v>282</v>
      </c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/>
      <c r="C23" s="72"/>
      <c r="D23" s="73"/>
      <c r="E23" s="74"/>
      <c r="F23" s="74"/>
      <c r="G23" s="74"/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 t="s">
        <v>284</v>
      </c>
      <c r="C27" s="72" t="s">
        <v>26</v>
      </c>
      <c r="D27" s="73" t="s">
        <v>210</v>
      </c>
      <c r="E27" s="74"/>
      <c r="F27" s="74">
        <v>220</v>
      </c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/>
      <c r="C29" s="72"/>
      <c r="D29" s="73"/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 t="s">
        <v>283</v>
      </c>
      <c r="C30" s="72" t="s">
        <v>258</v>
      </c>
      <c r="D30" s="73" t="s">
        <v>41</v>
      </c>
      <c r="E30" s="74"/>
      <c r="F30" s="74">
        <v>4000</v>
      </c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 t="s">
        <v>295</v>
      </c>
      <c r="C32" s="72" t="s">
        <v>26</v>
      </c>
      <c r="D32" s="73" t="s">
        <v>296</v>
      </c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955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955</v>
      </c>
      <c r="F35" s="139">
        <f>SUM(F8:F34)+I25</f>
        <v>5268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679</v>
      </c>
      <c r="F36" s="149">
        <f>E36+F39+F44+F47+F48+F49++F50</f>
        <v>955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297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256</v>
      </c>
      <c r="G39" s="171" t="s">
        <v>78</v>
      </c>
      <c r="H39" s="172" t="s">
        <v>290</v>
      </c>
      <c r="I39" s="173">
        <v>1</v>
      </c>
      <c r="J39" s="174">
        <v>60</v>
      </c>
      <c r="K39" s="175">
        <v>44631</v>
      </c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>
        <v>679</v>
      </c>
      <c r="G40" s="171" t="s">
        <v>78</v>
      </c>
      <c r="H40" s="172" t="s">
        <v>220</v>
      </c>
      <c r="I40" s="173">
        <v>1</v>
      </c>
      <c r="J40" s="174">
        <v>60</v>
      </c>
      <c r="K40" s="175">
        <v>44630</v>
      </c>
    </row>
    <row r="41" spans="1:19" ht="25.5" customHeight="1" thickBot="1" x14ac:dyDescent="0.45">
      <c r="A41" s="531" t="s">
        <v>79</v>
      </c>
      <c r="B41" s="532"/>
      <c r="C41" s="176">
        <v>850</v>
      </c>
      <c r="D41" s="177">
        <f>3000-C41</f>
        <v>2150</v>
      </c>
      <c r="E41" s="179" t="s">
        <v>44</v>
      </c>
      <c r="F41" s="74"/>
      <c r="G41" s="171" t="s">
        <v>80</v>
      </c>
      <c r="H41" s="431" t="s">
        <v>289</v>
      </c>
      <c r="I41" s="173" t="s">
        <v>287</v>
      </c>
      <c r="J41" s="174">
        <v>550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7585</v>
      </c>
      <c r="D42" s="183">
        <f>15100-C42</f>
        <v>7515</v>
      </c>
      <c r="E42" s="184" t="s">
        <v>82</v>
      </c>
      <c r="F42" s="185"/>
      <c r="G42" s="171" t="s">
        <v>80</v>
      </c>
      <c r="H42" s="172" t="s">
        <v>290</v>
      </c>
      <c r="I42" s="173">
        <v>1</v>
      </c>
      <c r="J42" s="174">
        <v>60</v>
      </c>
      <c r="K42" s="175"/>
    </row>
    <row r="43" spans="1:19" ht="25.5" customHeight="1" thickBot="1" x14ac:dyDescent="0.5">
      <c r="A43" s="515" t="s">
        <v>83</v>
      </c>
      <c r="B43" s="516"/>
      <c r="C43" s="182">
        <v>6130</v>
      </c>
      <c r="D43" s="183">
        <f>10800-C43</f>
        <v>4670</v>
      </c>
      <c r="E43" s="186" t="s">
        <v>84</v>
      </c>
      <c r="F43" s="187"/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4855</v>
      </c>
      <c r="D44" s="183">
        <f>6200-C44</f>
        <v>1345</v>
      </c>
      <c r="E44" s="193" t="s">
        <v>86</v>
      </c>
      <c r="F44" s="194">
        <v>20</v>
      </c>
      <c r="G44" s="195"/>
      <c r="H44" s="196"/>
      <c r="I44" s="190"/>
      <c r="J44" s="190"/>
      <c r="K44" s="190"/>
    </row>
    <row r="45" spans="1:19" ht="29.25" thickBot="1" x14ac:dyDescent="0.5">
      <c r="A45" s="515" t="s">
        <v>202</v>
      </c>
      <c r="B45" s="516"/>
      <c r="C45" s="182">
        <v>118</v>
      </c>
      <c r="D45" s="183"/>
      <c r="E45" s="197" t="s">
        <v>88</v>
      </c>
      <c r="F45" s="198">
        <f>SUM(F39:F44)</f>
        <v>955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582</v>
      </c>
      <c r="D46" s="200">
        <f>1600-C46</f>
        <v>1018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97</v>
      </c>
      <c r="H47" s="209"/>
      <c r="I47" s="173"/>
      <c r="J47" s="210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13530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18570</v>
      </c>
      <c r="D49" s="205"/>
      <c r="E49" s="206" t="s">
        <v>101</v>
      </c>
      <c r="F49" s="216"/>
      <c r="G49" s="171" t="s">
        <v>102</v>
      </c>
      <c r="H49" s="215" t="s">
        <v>291</v>
      </c>
      <c r="I49" s="173" t="s">
        <v>226</v>
      </c>
      <c r="J49" s="174">
        <v>40</v>
      </c>
      <c r="K49" s="181">
        <v>44631</v>
      </c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19440</v>
      </c>
      <c r="D50" s="220">
        <f>D40+D41+D42+D43+D44</f>
        <v>16560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 t="s">
        <v>288</v>
      </c>
      <c r="C52" s="231" t="s">
        <v>244</v>
      </c>
      <c r="D52" s="232" t="s">
        <v>263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0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5384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2560</v>
      </c>
      <c r="J57" s="267"/>
      <c r="K57" s="268">
        <f>SUM(I57:I60)</f>
        <v>5215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1940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261</v>
      </c>
      <c r="I59" s="279">
        <v>164</v>
      </c>
      <c r="J59" s="280">
        <f>I60+I58</f>
        <v>2491</v>
      </c>
      <c r="K59" s="281">
        <f>J59+I59</f>
        <v>2655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551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/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169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2655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1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1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1" ht="31.5" x14ac:dyDescent="0.5">
      <c r="A83" s="313"/>
      <c r="B83" s="313"/>
      <c r="C83" s="429" t="s">
        <v>140</v>
      </c>
      <c r="D83" s="429" t="s">
        <v>141</v>
      </c>
      <c r="E83" s="429" t="s">
        <v>142</v>
      </c>
      <c r="F83" s="315" t="s">
        <v>143</v>
      </c>
      <c r="G83" s="429"/>
      <c r="H83" s="316" t="s">
        <v>144</v>
      </c>
      <c r="I83" s="401" t="s">
        <v>218</v>
      </c>
      <c r="J83" s="401"/>
      <c r="K83" s="401">
        <v>871</v>
      </c>
    </row>
    <row r="84" spans="1:11" ht="31.5" x14ac:dyDescent="0.5">
      <c r="A84" s="313"/>
      <c r="B84" s="429" t="s">
        <v>145</v>
      </c>
      <c r="C84" s="313"/>
      <c r="D84" s="313"/>
      <c r="E84" s="313"/>
      <c r="F84" s="313"/>
      <c r="G84" s="313"/>
      <c r="H84" s="316" t="s">
        <v>148</v>
      </c>
      <c r="I84" s="401" t="s">
        <v>223</v>
      </c>
      <c r="J84" s="401"/>
      <c r="K84" s="401">
        <v>304</v>
      </c>
    </row>
    <row r="85" spans="1:11" ht="31.5" x14ac:dyDescent="0.5">
      <c r="A85" s="313"/>
      <c r="B85" s="324" t="s">
        <v>146</v>
      </c>
      <c r="C85" s="412" t="s">
        <v>147</v>
      </c>
      <c r="D85" s="429"/>
      <c r="E85" s="429"/>
      <c r="F85" s="429"/>
      <c r="G85" s="313"/>
      <c r="H85" s="316"/>
      <c r="I85" s="401" t="s">
        <v>224</v>
      </c>
      <c r="J85" s="401"/>
      <c r="K85" s="401">
        <v>729</v>
      </c>
    </row>
    <row r="86" spans="1:11" ht="31.5" x14ac:dyDescent="0.5">
      <c r="A86" s="313"/>
      <c r="B86" s="324" t="s">
        <v>149</v>
      </c>
      <c r="C86" s="412" t="s">
        <v>150</v>
      </c>
      <c r="D86" s="429"/>
      <c r="E86" s="429"/>
      <c r="F86" s="429"/>
      <c r="G86" s="313"/>
      <c r="H86" s="318" t="s">
        <v>151</v>
      </c>
      <c r="I86" s="401" t="s">
        <v>225</v>
      </c>
      <c r="J86" s="401"/>
      <c r="K86" s="401">
        <v>2850</v>
      </c>
    </row>
    <row r="87" spans="1:11" ht="31.5" x14ac:dyDescent="0.5">
      <c r="A87" s="313"/>
      <c r="B87" s="324" t="s">
        <v>152</v>
      </c>
      <c r="C87" s="412" t="s">
        <v>153</v>
      </c>
      <c r="D87" s="429"/>
      <c r="E87" s="319" t="s">
        <v>3</v>
      </c>
      <c r="F87" s="320"/>
      <c r="G87" s="313"/>
      <c r="H87" s="313" t="s">
        <v>154</v>
      </c>
      <c r="I87" s="401" t="s">
        <v>226</v>
      </c>
      <c r="J87" s="401"/>
      <c r="K87" s="401">
        <v>2491</v>
      </c>
    </row>
    <row r="88" spans="1:11" ht="31.5" x14ac:dyDescent="0.5">
      <c r="A88" s="313"/>
      <c r="B88" s="324" t="s">
        <v>155</v>
      </c>
      <c r="C88" s="412" t="s">
        <v>156</v>
      </c>
      <c r="D88" s="429"/>
      <c r="E88" s="319"/>
      <c r="F88" s="320"/>
      <c r="G88" s="321"/>
      <c r="H88" s="313" t="s">
        <v>157</v>
      </c>
      <c r="I88" s="401" t="s">
        <v>227</v>
      </c>
      <c r="J88" s="401"/>
      <c r="K88" s="401">
        <v>2548</v>
      </c>
    </row>
    <row r="89" spans="1:11" ht="31.5" x14ac:dyDescent="0.5">
      <c r="A89" s="313"/>
      <c r="B89" s="323" t="s">
        <v>158</v>
      </c>
      <c r="C89" s="412"/>
      <c r="D89" s="429"/>
      <c r="E89" s="319"/>
      <c r="F89" s="320"/>
      <c r="G89" s="313"/>
      <c r="H89" s="313"/>
      <c r="I89" s="401" t="s">
        <v>229</v>
      </c>
      <c r="J89" s="401"/>
      <c r="K89" s="401">
        <v>2450</v>
      </c>
    </row>
    <row r="90" spans="1:11" ht="31.5" x14ac:dyDescent="0.5">
      <c r="A90" s="313"/>
      <c r="B90" s="324" t="s">
        <v>159</v>
      </c>
      <c r="C90" s="412" t="s">
        <v>160</v>
      </c>
      <c r="D90" s="429"/>
      <c r="E90" s="429"/>
      <c r="F90" s="429"/>
      <c r="G90" s="313"/>
      <c r="H90" s="313" t="s">
        <v>161</v>
      </c>
      <c r="I90" s="401"/>
      <c r="J90" s="401"/>
      <c r="K90" s="401"/>
    </row>
    <row r="91" spans="1:11" ht="31.5" x14ac:dyDescent="0.5">
      <c r="A91" s="313"/>
      <c r="B91" s="324" t="s">
        <v>162</v>
      </c>
      <c r="C91" s="412" t="s">
        <v>163</v>
      </c>
      <c r="D91" s="429"/>
      <c r="E91" s="429"/>
      <c r="F91" s="429"/>
      <c r="G91" s="313"/>
      <c r="H91" s="313" t="s">
        <v>164</v>
      </c>
      <c r="I91" s="401" t="s">
        <v>103</v>
      </c>
      <c r="J91" s="401"/>
      <c r="K91" s="401">
        <f>SUM(K83:K90)</f>
        <v>12243</v>
      </c>
    </row>
    <row r="92" spans="1:11" ht="31.5" x14ac:dyDescent="0.5">
      <c r="A92" s="313"/>
      <c r="B92" s="324" t="s">
        <v>165</v>
      </c>
      <c r="C92" s="412" t="s">
        <v>166</v>
      </c>
      <c r="D92" s="429"/>
      <c r="E92" s="429"/>
      <c r="F92" s="429"/>
      <c r="G92" s="313"/>
      <c r="H92" s="313" t="s">
        <v>167</v>
      </c>
      <c r="I92" s="401"/>
      <c r="J92" s="401"/>
      <c r="K92" s="401"/>
    </row>
    <row r="93" spans="1:11" ht="31.5" x14ac:dyDescent="0.5">
      <c r="A93" s="313"/>
      <c r="B93" s="324" t="s">
        <v>168</v>
      </c>
      <c r="C93" s="412" t="s">
        <v>169</v>
      </c>
      <c r="D93" s="429"/>
      <c r="E93" s="429"/>
      <c r="F93" s="429"/>
      <c r="G93" s="313"/>
      <c r="H93" s="313" t="s">
        <v>170</v>
      </c>
      <c r="I93" s="401"/>
      <c r="J93" s="401"/>
      <c r="K93" s="401"/>
    </row>
    <row r="94" spans="1:11" ht="31.5" x14ac:dyDescent="0.5">
      <c r="A94" s="313"/>
      <c r="B94" s="324"/>
      <c r="C94" s="412"/>
      <c r="D94" s="429"/>
      <c r="E94" s="429"/>
      <c r="F94" s="429"/>
      <c r="G94" s="313"/>
      <c r="H94" s="313" t="s">
        <v>171</v>
      </c>
      <c r="I94" s="401" t="s">
        <v>3</v>
      </c>
      <c r="J94" s="401"/>
      <c r="K94" s="401"/>
    </row>
    <row r="95" spans="1:11" ht="31.5" x14ac:dyDescent="0.5">
      <c r="A95" s="313"/>
      <c r="B95" s="323" t="s">
        <v>172</v>
      </c>
      <c r="C95" s="412"/>
      <c r="D95" s="429" t="s">
        <v>3</v>
      </c>
      <c r="E95" s="429"/>
      <c r="F95" s="429"/>
      <c r="G95" s="313"/>
      <c r="H95" s="313" t="s">
        <v>173</v>
      </c>
      <c r="I95" s="401"/>
      <c r="J95" s="401"/>
      <c r="K95" s="401"/>
    </row>
    <row r="96" spans="1:11" ht="21" x14ac:dyDescent="0.35">
      <c r="A96" s="313"/>
      <c r="B96" s="324" t="s">
        <v>174</v>
      </c>
      <c r="C96" s="412" t="s">
        <v>175</v>
      </c>
      <c r="D96" s="429"/>
      <c r="E96" s="429"/>
      <c r="F96" s="429"/>
      <c r="G96" s="313"/>
      <c r="H96" s="313"/>
      <c r="I96" s="313"/>
      <c r="J96" s="313"/>
      <c r="K96" s="313"/>
    </row>
    <row r="97" spans="1:12" ht="21" x14ac:dyDescent="0.35">
      <c r="A97" s="313"/>
      <c r="B97" s="324" t="s">
        <v>176</v>
      </c>
      <c r="C97" s="412" t="s">
        <v>177</v>
      </c>
      <c r="D97" s="429"/>
      <c r="E97" s="429"/>
      <c r="F97" s="429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178</v>
      </c>
      <c r="C98" s="412" t="s">
        <v>179</v>
      </c>
      <c r="D98" s="429"/>
      <c r="E98" s="429"/>
      <c r="F98" s="429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180</v>
      </c>
      <c r="C99" s="412" t="s">
        <v>181</v>
      </c>
      <c r="D99" s="429"/>
      <c r="E99" s="429"/>
      <c r="F99" s="429"/>
      <c r="G99" s="313"/>
      <c r="H99" s="313"/>
      <c r="I99" s="313"/>
      <c r="J99" s="313"/>
      <c r="K99" s="313"/>
    </row>
    <row r="100" spans="1:12" ht="21" x14ac:dyDescent="0.35">
      <c r="A100" s="313"/>
      <c r="B100" s="324"/>
      <c r="C100" s="324"/>
      <c r="D100" s="429"/>
      <c r="E100" s="429"/>
      <c r="F100" s="429"/>
      <c r="G100" s="313"/>
      <c r="H100" s="313"/>
      <c r="I100" s="313"/>
      <c r="J100" s="313"/>
      <c r="K100" s="313"/>
    </row>
    <row r="101" spans="1:12" x14ac:dyDescent="0.25">
      <c r="A101" s="313"/>
      <c r="B101" s="313"/>
      <c r="C101" s="313"/>
      <c r="D101" s="313"/>
      <c r="E101" s="313"/>
      <c r="F101" s="313"/>
      <c r="G101" s="313"/>
      <c r="H101" s="313"/>
      <c r="I101" s="313"/>
      <c r="J101" s="313"/>
      <c r="K101" s="313"/>
    </row>
    <row r="102" spans="1:12" ht="21" x14ac:dyDescent="0.35">
      <c r="A102" s="313"/>
      <c r="B102" s="313"/>
      <c r="C102" s="323"/>
      <c r="D102" s="323"/>
      <c r="E102" s="313"/>
      <c r="F102" s="313"/>
      <c r="G102" s="313"/>
      <c r="H102" s="313"/>
      <c r="I102" s="313"/>
      <c r="J102" s="313"/>
      <c r="K102" s="313"/>
    </row>
    <row r="103" spans="1:12" ht="11.25" customHeight="1" x14ac:dyDescent="0.35">
      <c r="A103" s="313"/>
      <c r="B103" s="324"/>
      <c r="C103" s="323"/>
      <c r="D103" s="323"/>
      <c r="E103" s="313"/>
      <c r="F103" s="324"/>
      <c r="G103" s="313"/>
      <c r="H103" s="323"/>
      <c r="I103" s="323"/>
      <c r="J103" s="323"/>
      <c r="K103" s="324"/>
    </row>
    <row r="104" spans="1:12" ht="42" x14ac:dyDescent="0.35">
      <c r="A104" s="325" t="s">
        <v>182</v>
      </c>
      <c r="B104" s="326" t="s">
        <v>183</v>
      </c>
      <c r="C104" s="326" t="s">
        <v>184</v>
      </c>
      <c r="D104" s="326" t="s">
        <v>185</v>
      </c>
      <c r="E104" s="327" t="s">
        <v>186</v>
      </c>
      <c r="F104" s="328"/>
      <c r="G104" s="329" t="s">
        <v>187</v>
      </c>
      <c r="H104" s="328" t="s">
        <v>188</v>
      </c>
      <c r="I104" s="328" t="s">
        <v>189</v>
      </c>
      <c r="J104" s="328"/>
      <c r="K104" s="330" t="s">
        <v>190</v>
      </c>
    </row>
    <row r="105" spans="1:12" ht="28.5" x14ac:dyDescent="0.45">
      <c r="A105" s="331">
        <v>44197</v>
      </c>
      <c r="B105" s="332" t="s">
        <v>191</v>
      </c>
      <c r="C105" s="333">
        <v>175</v>
      </c>
      <c r="D105" s="334">
        <v>0</v>
      </c>
      <c r="E105" s="335">
        <v>105.5</v>
      </c>
      <c r="F105" s="336"/>
      <c r="G105" s="333">
        <v>175</v>
      </c>
      <c r="H105" s="337">
        <v>0</v>
      </c>
      <c r="I105" s="338">
        <v>40</v>
      </c>
      <c r="J105" s="339"/>
      <c r="K105" s="339"/>
      <c r="L105" s="339"/>
    </row>
    <row r="106" spans="1:12" ht="21" customHeight="1" x14ac:dyDescent="0.4">
      <c r="A106" s="331">
        <v>44228</v>
      </c>
      <c r="B106" s="340" t="s">
        <v>192</v>
      </c>
      <c r="C106" s="341">
        <v>69.5</v>
      </c>
      <c r="D106" s="342">
        <v>0</v>
      </c>
      <c r="E106" s="343"/>
      <c r="F106" s="344"/>
      <c r="G106" s="335">
        <v>135</v>
      </c>
      <c r="H106" s="345"/>
      <c r="I106" s="335"/>
      <c r="J106" s="339"/>
      <c r="K106" s="346"/>
    </row>
    <row r="107" spans="1:12" ht="21" customHeight="1" x14ac:dyDescent="0.4">
      <c r="A107" s="331">
        <v>44256</v>
      </c>
      <c r="B107" s="347"/>
      <c r="C107" s="348"/>
      <c r="D107" s="349"/>
      <c r="E107" s="348"/>
      <c r="F107" s="350"/>
      <c r="G107" s="335"/>
      <c r="H107" s="335"/>
      <c r="I107" s="335"/>
      <c r="J107" s="339"/>
      <c r="K107" s="346"/>
    </row>
    <row r="108" spans="1:12" ht="21" customHeight="1" x14ac:dyDescent="0.4">
      <c r="A108" s="331">
        <v>44287</v>
      </c>
      <c r="B108" s="340"/>
      <c r="C108" s="351"/>
      <c r="D108" s="352"/>
      <c r="E108" s="353"/>
      <c r="F108" s="354"/>
      <c r="G108" s="355"/>
      <c r="H108" s="345"/>
      <c r="I108" s="345"/>
      <c r="J108" s="339"/>
      <c r="K108" s="339"/>
    </row>
    <row r="109" spans="1:12" ht="26.25" x14ac:dyDescent="0.4">
      <c r="A109" s="331">
        <v>44317</v>
      </c>
      <c r="B109" s="340"/>
      <c r="C109" s="334"/>
      <c r="D109" s="356"/>
      <c r="E109" s="353"/>
      <c r="F109" s="357"/>
      <c r="G109" s="358"/>
      <c r="H109" s="345"/>
      <c r="I109" s="345"/>
      <c r="J109" s="339"/>
      <c r="K109" s="346"/>
    </row>
    <row r="110" spans="1:12" ht="26.25" x14ac:dyDescent="0.4">
      <c r="A110" s="331">
        <v>44348</v>
      </c>
      <c r="B110" s="340"/>
      <c r="C110" s="335"/>
      <c r="D110" s="359"/>
      <c r="E110" s="360"/>
      <c r="F110" s="361"/>
      <c r="G110" s="346"/>
      <c r="H110" s="362"/>
      <c r="I110" s="345"/>
      <c r="J110" s="339"/>
      <c r="K110" s="339"/>
    </row>
    <row r="111" spans="1:12" ht="26.25" x14ac:dyDescent="0.4">
      <c r="A111" s="331">
        <v>44378</v>
      </c>
      <c r="B111" s="340"/>
      <c r="C111" s="335"/>
      <c r="D111" s="349"/>
      <c r="E111" s="335"/>
      <c r="F111" s="338"/>
      <c r="G111" s="362"/>
      <c r="H111" s="362"/>
      <c r="I111" s="345"/>
      <c r="J111" s="339"/>
      <c r="K111" s="339"/>
    </row>
    <row r="112" spans="1:12" ht="26.25" x14ac:dyDescent="0.4">
      <c r="A112" s="331">
        <v>44409</v>
      </c>
      <c r="B112" s="363"/>
      <c r="C112" s="335"/>
      <c r="D112" s="334"/>
      <c r="E112" s="335"/>
      <c r="F112" s="334"/>
      <c r="G112" s="334"/>
      <c r="H112" s="335"/>
      <c r="I112" s="334"/>
      <c r="J112" s="339"/>
      <c r="K112" s="364"/>
    </row>
    <row r="113" spans="1:11" ht="26.25" x14ac:dyDescent="0.4">
      <c r="A113" s="331">
        <v>44440</v>
      </c>
      <c r="B113" s="340"/>
      <c r="C113" s="335"/>
      <c r="D113" s="334"/>
      <c r="E113" s="335"/>
      <c r="F113" s="362"/>
      <c r="G113" s="335"/>
      <c r="H113" s="343"/>
      <c r="I113" s="339"/>
      <c r="J113" s="339"/>
      <c r="K113" s="358"/>
    </row>
    <row r="114" spans="1:11" ht="26.25" x14ac:dyDescent="0.4">
      <c r="A114" s="331">
        <v>44470</v>
      </c>
      <c r="B114" s="340"/>
      <c r="C114" s="343"/>
      <c r="D114" s="365"/>
      <c r="E114" s="343"/>
      <c r="F114" s="366"/>
      <c r="G114" s="335"/>
      <c r="H114" s="343"/>
      <c r="I114" s="365"/>
      <c r="J114" s="339"/>
      <c r="K114" s="358"/>
    </row>
    <row r="115" spans="1:11" ht="26.25" x14ac:dyDescent="0.4">
      <c r="A115" s="331">
        <v>44501</v>
      </c>
      <c r="B115" s="340"/>
      <c r="C115" s="335"/>
      <c r="D115" s="367"/>
      <c r="E115" s="368"/>
      <c r="F115" s="369"/>
      <c r="G115" s="335"/>
      <c r="H115" s="334"/>
      <c r="I115" s="370"/>
      <c r="J115" s="339"/>
      <c r="K115" s="371"/>
    </row>
    <row r="116" spans="1:11" ht="28.5" x14ac:dyDescent="0.45">
      <c r="A116" s="331">
        <v>44531</v>
      </c>
      <c r="B116" s="364"/>
      <c r="C116" s="372"/>
      <c r="D116" s="348"/>
      <c r="E116" s="368"/>
      <c r="F116" s="373"/>
      <c r="G116" s="335"/>
      <c r="H116" s="334"/>
      <c r="I116" s="358"/>
      <c r="J116" s="339"/>
      <c r="K116" s="374"/>
    </row>
    <row r="117" spans="1:11" ht="28.5" customHeight="1" x14ac:dyDescent="0.4">
      <c r="A117" s="331">
        <v>44562</v>
      </c>
      <c r="B117" s="364"/>
      <c r="C117" s="339"/>
      <c r="D117" s="334"/>
      <c r="E117" s="335"/>
      <c r="F117" s="336"/>
      <c r="G117" s="338"/>
      <c r="H117" s="337"/>
      <c r="I117" s="338"/>
      <c r="J117" s="339"/>
      <c r="K117" s="371"/>
    </row>
    <row r="118" spans="1:11" ht="28.5" x14ac:dyDescent="0.45">
      <c r="A118" s="375"/>
      <c r="B118" s="364"/>
      <c r="C118" s="339"/>
      <c r="D118" s="334"/>
      <c r="E118" s="362"/>
      <c r="F118" s="376"/>
      <c r="G118" s="360"/>
      <c r="H118" s="362"/>
      <c r="I118" s="377"/>
      <c r="J118" s="334"/>
      <c r="K118" s="333"/>
    </row>
    <row r="119" spans="1:11" ht="28.5" x14ac:dyDescent="0.45">
      <c r="A119" s="375"/>
      <c r="B119" s="333"/>
      <c r="C119" s="362"/>
      <c r="D119" s="335">
        <f>SUM(D105:D118)</f>
        <v>0</v>
      </c>
      <c r="E119" s="335">
        <f>SUM(E105:E118)</f>
        <v>105.5</v>
      </c>
      <c r="F119" s="362"/>
      <c r="G119" s="362"/>
      <c r="H119" s="378"/>
      <c r="I119" s="362"/>
      <c r="J119" s="379"/>
      <c r="K119" s="379"/>
    </row>
    <row r="120" spans="1:11" ht="23.25" customHeight="1" x14ac:dyDescent="0.45">
      <c r="A120" s="375"/>
      <c r="B120" s="350"/>
      <c r="C120" s="380"/>
      <c r="D120" s="345"/>
      <c r="E120" s="381"/>
      <c r="F120" s="362"/>
      <c r="G120" s="362"/>
      <c r="H120" s="382"/>
      <c r="I120" s="362"/>
      <c r="J120" s="379"/>
      <c r="K120" s="379"/>
    </row>
    <row r="121" spans="1:11" ht="23.25" customHeight="1" x14ac:dyDescent="0.45">
      <c r="A121" s="383"/>
      <c r="B121" s="364"/>
      <c r="C121" s="380"/>
      <c r="D121" s="362"/>
      <c r="E121" s="381"/>
      <c r="F121" s="362"/>
      <c r="G121" s="371"/>
      <c r="H121" s="384"/>
      <c r="I121" s="385"/>
      <c r="J121" s="379"/>
      <c r="K121" s="379"/>
    </row>
    <row r="122" spans="1:11" ht="23.25" customHeight="1" x14ac:dyDescent="0.45">
      <c r="A122" s="383"/>
      <c r="B122" s="386"/>
      <c r="C122" s="380"/>
      <c r="D122" s="345"/>
      <c r="E122" s="381"/>
      <c r="F122" s="362"/>
      <c r="G122" s="362"/>
      <c r="H122" s="384"/>
      <c r="I122" s="387"/>
      <c r="J122" s="379"/>
      <c r="K122" s="333"/>
    </row>
    <row r="123" spans="1:11" ht="28.5" x14ac:dyDescent="0.45">
      <c r="A123" s="383"/>
      <c r="B123" s="386"/>
      <c r="C123" s="362"/>
      <c r="D123" s="345"/>
      <c r="E123" s="362"/>
      <c r="F123" s="362"/>
      <c r="G123" s="388"/>
      <c r="H123" s="384"/>
      <c r="I123" s="362"/>
      <c r="J123" s="379"/>
      <c r="K123" s="379"/>
    </row>
    <row r="124" spans="1:11" ht="28.5" x14ac:dyDescent="0.45">
      <c r="A124" s="383"/>
      <c r="B124" s="389"/>
      <c r="C124" s="383"/>
      <c r="D124" s="292"/>
      <c r="E124" s="383"/>
      <c r="F124" s="383"/>
      <c r="G124" s="362"/>
      <c r="H124" s="345"/>
      <c r="I124" s="390"/>
      <c r="J124" s="391"/>
      <c r="K124" s="391"/>
    </row>
    <row r="125" spans="1:11" ht="28.5" x14ac:dyDescent="0.45">
      <c r="A125" s="383"/>
      <c r="B125" s="383"/>
      <c r="C125" s="392"/>
      <c r="D125" s="392"/>
      <c r="E125" s="392"/>
      <c r="F125" s="383"/>
      <c r="G125" s="393"/>
      <c r="H125" s="371"/>
      <c r="I125" s="335"/>
      <c r="J125" s="391"/>
      <c r="K125" s="391"/>
    </row>
    <row r="126" spans="1:11" ht="28.5" x14ac:dyDescent="0.45">
      <c r="A126" s="383"/>
      <c r="B126" s="394"/>
      <c r="C126" s="394"/>
      <c r="D126" s="394"/>
      <c r="E126" s="328"/>
      <c r="F126" s="383"/>
      <c r="G126" s="362"/>
      <c r="H126" s="362"/>
      <c r="I126" s="334"/>
      <c r="J126" s="391"/>
      <c r="K126" s="395"/>
    </row>
    <row r="127" spans="1:11" ht="28.5" x14ac:dyDescent="0.45">
      <c r="A127" s="383"/>
      <c r="B127" s="383"/>
      <c r="C127" s="383"/>
      <c r="D127" s="383"/>
      <c r="E127" s="383"/>
      <c r="F127" s="383"/>
      <c r="G127" s="372"/>
      <c r="H127" s="362"/>
      <c r="I127" s="362"/>
      <c r="J127" s="391"/>
      <c r="K127" s="395"/>
    </row>
  </sheetData>
  <mergeCells count="23">
    <mergeCell ref="C35:D35"/>
    <mergeCell ref="D2:E2"/>
    <mergeCell ref="E3:G3"/>
    <mergeCell ref="E4:E5"/>
    <mergeCell ref="G4:G5"/>
    <mergeCell ref="E7:G7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A51:A52"/>
    <mergeCell ref="B52:B53"/>
    <mergeCell ref="C54:C55"/>
    <mergeCell ref="B81:H81"/>
    <mergeCell ref="I82:K82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A28" zoomScale="60" zoomScaleNormal="60" workbookViewId="0">
      <selection activeCell="D53" sqref="D53"/>
    </sheetView>
  </sheetViews>
  <sheetFormatPr defaultRowHeight="15" x14ac:dyDescent="0.25"/>
  <cols>
    <col min="1" max="1" width="12.28515625" customWidth="1"/>
    <col min="2" max="2" width="64.5703125" customWidth="1"/>
    <col min="3" max="3" width="30.85546875" customWidth="1"/>
    <col min="4" max="4" width="40.85546875" customWidth="1"/>
    <col min="5" max="5" width="31.140625" customWidth="1"/>
    <col min="6" max="6" width="23.7109375" customWidth="1"/>
    <col min="7" max="7" width="24.28515625" customWidth="1"/>
    <col min="8" max="8" width="57" customWidth="1"/>
    <col min="9" max="9" width="17.85546875" customWidth="1"/>
    <col min="10" max="10" width="19.85546875" customWidth="1"/>
    <col min="11" max="11" width="20" customWidth="1"/>
  </cols>
  <sheetData>
    <row r="1" spans="1:11" ht="29.25" customHeight="1" x14ac:dyDescent="0.35">
      <c r="A1" s="1"/>
      <c r="B1" s="2" t="s">
        <v>298</v>
      </c>
      <c r="C1" s="3" t="s">
        <v>1</v>
      </c>
      <c r="D1" s="4"/>
      <c r="E1" s="5" t="s">
        <v>2</v>
      </c>
      <c r="F1" s="6"/>
      <c r="G1" s="6"/>
      <c r="H1" s="7" t="s">
        <v>3</v>
      </c>
      <c r="I1" s="8"/>
      <c r="J1" s="8"/>
      <c r="K1" s="9"/>
    </row>
    <row r="2" spans="1:11" ht="19.5" customHeight="1" thickBot="1" x14ac:dyDescent="0.4">
      <c r="A2" s="10"/>
      <c r="B2" s="11"/>
      <c r="C2" s="12"/>
      <c r="D2" s="517"/>
      <c r="E2" s="518"/>
      <c r="F2" s="13"/>
      <c r="G2" s="433"/>
      <c r="H2" s="433"/>
      <c r="I2" s="15"/>
      <c r="J2" s="15"/>
      <c r="K2" s="16"/>
    </row>
    <row r="3" spans="1:11" ht="27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519" t="s">
        <v>8</v>
      </c>
      <c r="F3" s="520"/>
      <c r="G3" s="521"/>
      <c r="H3" s="19"/>
      <c r="I3" s="20"/>
      <c r="J3" s="21"/>
      <c r="K3" s="22" t="s">
        <v>9</v>
      </c>
    </row>
    <row r="4" spans="1:11" ht="28.5" customHeight="1" thickBot="1" x14ac:dyDescent="0.3">
      <c r="A4" s="23" t="s">
        <v>10</v>
      </c>
      <c r="B4" s="24" t="s">
        <v>11</v>
      </c>
      <c r="C4" s="24" t="s">
        <v>12</v>
      </c>
      <c r="D4" s="24" t="s">
        <v>13</v>
      </c>
      <c r="E4" s="522" t="s">
        <v>14</v>
      </c>
      <c r="F4" s="25" t="s">
        <v>15</v>
      </c>
      <c r="G4" s="523" t="s">
        <v>16</v>
      </c>
      <c r="H4" s="26"/>
      <c r="I4" s="27"/>
      <c r="J4" s="28"/>
      <c r="K4" s="29"/>
    </row>
    <row r="5" spans="1:11" ht="22.5" customHeight="1" thickBot="1" x14ac:dyDescent="0.35">
      <c r="A5" s="30" t="s">
        <v>17</v>
      </c>
      <c r="B5" s="31"/>
      <c r="C5" s="31"/>
      <c r="D5" s="24" t="s">
        <v>18</v>
      </c>
      <c r="E5" s="522"/>
      <c r="F5" s="434" t="s">
        <v>19</v>
      </c>
      <c r="G5" s="524"/>
      <c r="H5" s="33"/>
      <c r="I5" s="34"/>
      <c r="J5" s="35"/>
      <c r="K5" s="35"/>
    </row>
    <row r="6" spans="1:11" ht="28.5" customHeight="1" thickBot="1" x14ac:dyDescent="0.35">
      <c r="A6" s="36" t="s">
        <v>20</v>
      </c>
      <c r="B6" s="31"/>
      <c r="C6" s="31"/>
      <c r="D6" s="31"/>
      <c r="E6" s="37" t="s">
        <v>21</v>
      </c>
      <c r="F6" s="435" t="s">
        <v>22</v>
      </c>
      <c r="G6" s="39" t="s">
        <v>23</v>
      </c>
      <c r="H6" s="40"/>
      <c r="I6" s="41"/>
      <c r="J6" s="42"/>
      <c r="K6" s="42"/>
    </row>
    <row r="7" spans="1:11" ht="19.5" thickBot="1" x14ac:dyDescent="0.3">
      <c r="A7" s="43"/>
      <c r="B7" s="44"/>
      <c r="C7" s="44"/>
      <c r="D7" s="44"/>
      <c r="E7" s="525" t="s">
        <v>24</v>
      </c>
      <c r="F7" s="526"/>
      <c r="G7" s="527"/>
      <c r="H7" s="45"/>
      <c r="I7" s="41"/>
      <c r="J7" s="42"/>
      <c r="K7" s="42"/>
    </row>
    <row r="8" spans="1:11" ht="26.25" customHeight="1" thickBot="1" x14ac:dyDescent="0.3">
      <c r="A8" s="43"/>
      <c r="B8" s="46" t="s">
        <v>300</v>
      </c>
      <c r="C8" s="47" t="s">
        <v>26</v>
      </c>
      <c r="D8" s="48" t="s">
        <v>27</v>
      </c>
      <c r="E8" s="49">
        <v>302</v>
      </c>
      <c r="F8" s="50"/>
      <c r="G8" s="51"/>
      <c r="H8" s="52"/>
      <c r="I8" s="53"/>
      <c r="J8" s="54"/>
      <c r="K8" s="55"/>
    </row>
    <row r="9" spans="1:11" ht="27.75" customHeight="1" thickBot="1" x14ac:dyDescent="0.3">
      <c r="A9" s="56"/>
      <c r="B9" s="46" t="s">
        <v>299</v>
      </c>
      <c r="C9" s="57" t="s">
        <v>29</v>
      </c>
      <c r="D9" s="48" t="s">
        <v>30</v>
      </c>
      <c r="E9" s="58">
        <v>83</v>
      </c>
      <c r="F9" s="39"/>
      <c r="G9" s="59"/>
      <c r="H9" s="437"/>
      <c r="I9" s="61"/>
      <c r="J9" s="62"/>
      <c r="K9" s="63"/>
    </row>
    <row r="10" spans="1:11" ht="24.75" customHeight="1" thickBot="1" x14ac:dyDescent="0.3">
      <c r="A10" s="56"/>
      <c r="B10" s="46" t="s">
        <v>31</v>
      </c>
      <c r="C10" s="57" t="s">
        <v>26</v>
      </c>
      <c r="D10" s="48" t="s">
        <v>32</v>
      </c>
      <c r="E10" s="58">
        <v>174</v>
      </c>
      <c r="F10" s="58"/>
      <c r="G10" s="64"/>
      <c r="H10" s="65"/>
      <c r="I10" s="61"/>
      <c r="J10" s="62"/>
      <c r="K10" s="63"/>
    </row>
    <row r="11" spans="1:11" ht="26.25" customHeight="1" thickBot="1" x14ac:dyDescent="0.3">
      <c r="A11" s="56"/>
      <c r="B11" s="46" t="s">
        <v>250</v>
      </c>
      <c r="C11" s="57" t="s">
        <v>34</v>
      </c>
      <c r="D11" s="48" t="s">
        <v>35</v>
      </c>
      <c r="E11" s="58"/>
      <c r="F11" s="49"/>
      <c r="G11" s="66"/>
      <c r="H11" s="67"/>
      <c r="I11" s="52"/>
      <c r="J11" s="68"/>
      <c r="K11" s="69"/>
    </row>
    <row r="12" spans="1:11" ht="31.5" customHeight="1" thickBot="1" x14ac:dyDescent="0.4">
      <c r="A12" s="70"/>
      <c r="B12" s="71"/>
      <c r="C12" s="72"/>
      <c r="D12" s="73"/>
      <c r="E12" s="74"/>
      <c r="F12" s="74"/>
      <c r="G12" s="74"/>
      <c r="H12" s="75"/>
      <c r="I12" s="61"/>
      <c r="J12" s="62"/>
      <c r="K12" s="63"/>
    </row>
    <row r="13" spans="1:11" ht="31.5" customHeight="1" thickBot="1" x14ac:dyDescent="0.4">
      <c r="A13" s="432"/>
      <c r="B13" s="87" t="s">
        <v>294</v>
      </c>
      <c r="C13" s="88" t="s">
        <v>46</v>
      </c>
      <c r="D13" s="89" t="s">
        <v>293</v>
      </c>
      <c r="E13" s="90">
        <v>246</v>
      </c>
      <c r="F13" s="90"/>
      <c r="G13" s="90">
        <v>246</v>
      </c>
      <c r="H13" s="104" t="s">
        <v>320</v>
      </c>
      <c r="I13" s="76" t="s">
        <v>301</v>
      </c>
      <c r="J13" s="77"/>
      <c r="K13" s="78"/>
    </row>
    <row r="14" spans="1:11" ht="33" customHeight="1" thickBot="1" x14ac:dyDescent="0.4">
      <c r="A14" s="70" t="s">
        <v>20</v>
      </c>
      <c r="B14" s="71" t="s">
        <v>304</v>
      </c>
      <c r="C14" s="72" t="s">
        <v>305</v>
      </c>
      <c r="D14" s="73" t="s">
        <v>293</v>
      </c>
      <c r="E14" s="74"/>
      <c r="F14" s="74">
        <v>23</v>
      </c>
      <c r="G14" s="74"/>
      <c r="H14" s="75"/>
      <c r="I14" s="79"/>
      <c r="J14" s="80"/>
      <c r="K14" s="81"/>
    </row>
    <row r="15" spans="1:11" ht="33" customHeight="1" thickBot="1" x14ac:dyDescent="0.4">
      <c r="A15" s="70"/>
      <c r="B15" s="71"/>
      <c r="C15" s="72"/>
      <c r="D15" s="73"/>
      <c r="E15" s="74"/>
      <c r="F15" s="74"/>
      <c r="G15" s="74"/>
      <c r="H15" s="75"/>
      <c r="I15" s="83"/>
      <c r="J15" s="84"/>
      <c r="K15" s="85"/>
    </row>
    <row r="16" spans="1:11" ht="33" customHeight="1" thickBot="1" x14ac:dyDescent="0.4">
      <c r="A16" s="70"/>
      <c r="B16" s="71"/>
      <c r="C16" s="72"/>
      <c r="D16" s="73"/>
      <c r="E16" s="74"/>
      <c r="F16" s="74"/>
      <c r="G16" s="74"/>
      <c r="H16" s="75"/>
      <c r="I16" s="83"/>
      <c r="J16" s="84"/>
      <c r="K16" s="93"/>
    </row>
    <row r="17" spans="1:11" ht="33" customHeight="1" thickBot="1" x14ac:dyDescent="0.4">
      <c r="A17" s="70"/>
      <c r="B17" s="71" t="s">
        <v>279</v>
      </c>
      <c r="C17" s="72" t="s">
        <v>26</v>
      </c>
      <c r="D17" s="73" t="s">
        <v>210</v>
      </c>
      <c r="E17" s="74">
        <v>729</v>
      </c>
      <c r="F17" s="74"/>
      <c r="G17" s="74">
        <v>813</v>
      </c>
      <c r="H17" s="75" t="s">
        <v>302</v>
      </c>
      <c r="I17" s="79"/>
      <c r="J17" s="80"/>
      <c r="K17" s="95"/>
    </row>
    <row r="18" spans="1:11" ht="33" customHeight="1" thickBot="1" x14ac:dyDescent="0.4">
      <c r="A18" s="70"/>
      <c r="B18" s="71"/>
      <c r="C18" s="72"/>
      <c r="D18" s="73"/>
      <c r="E18" s="74"/>
      <c r="F18" s="74"/>
      <c r="G18" s="74"/>
      <c r="H18" s="75"/>
      <c r="I18" s="98"/>
      <c r="J18" s="99"/>
      <c r="K18" s="100"/>
    </row>
    <row r="19" spans="1:11" ht="33" customHeight="1" thickBot="1" x14ac:dyDescent="0.4">
      <c r="A19" s="70"/>
      <c r="B19" s="71"/>
      <c r="C19" s="72"/>
      <c r="D19" s="73"/>
      <c r="E19" s="74"/>
      <c r="F19" s="74"/>
      <c r="G19" s="74"/>
      <c r="H19" s="75"/>
      <c r="I19" s="98"/>
      <c r="J19" s="99"/>
      <c r="K19" s="101"/>
    </row>
    <row r="20" spans="1:11" ht="33" customHeight="1" thickBot="1" x14ac:dyDescent="0.4">
      <c r="A20" s="70" t="s">
        <v>303</v>
      </c>
      <c r="B20" s="71" t="s">
        <v>259</v>
      </c>
      <c r="C20" s="72" t="s">
        <v>258</v>
      </c>
      <c r="D20" s="73" t="s">
        <v>41</v>
      </c>
      <c r="E20" s="74">
        <v>1640</v>
      </c>
      <c r="F20" s="74">
        <v>391</v>
      </c>
      <c r="G20" s="74">
        <v>2407</v>
      </c>
      <c r="H20" s="75"/>
      <c r="I20" s="83"/>
      <c r="J20" s="84"/>
      <c r="K20" s="103"/>
    </row>
    <row r="21" spans="1:11" ht="33" customHeight="1" thickBot="1" x14ac:dyDescent="0.4">
      <c r="A21" s="70"/>
      <c r="B21" s="71" t="s">
        <v>281</v>
      </c>
      <c r="C21" s="72" t="s">
        <v>29</v>
      </c>
      <c r="D21" s="73" t="s">
        <v>209</v>
      </c>
      <c r="E21" s="74"/>
      <c r="F21" s="74"/>
      <c r="G21" s="74">
        <v>99</v>
      </c>
      <c r="H21" s="75" t="s">
        <v>282</v>
      </c>
      <c r="I21" s="98"/>
      <c r="J21" s="99"/>
      <c r="K21" s="101"/>
    </row>
    <row r="22" spans="1:11" ht="33" customHeight="1" thickBot="1" x14ac:dyDescent="0.4">
      <c r="A22" s="70"/>
      <c r="B22" s="71"/>
      <c r="C22" s="72"/>
      <c r="D22" s="73"/>
      <c r="E22" s="74"/>
      <c r="F22" s="74"/>
      <c r="G22" s="74"/>
      <c r="H22" s="75"/>
      <c r="I22" s="98"/>
      <c r="J22" s="99"/>
      <c r="K22" s="105"/>
    </row>
    <row r="23" spans="1:11" ht="33" customHeight="1" thickBot="1" x14ac:dyDescent="0.4">
      <c r="A23" s="70"/>
      <c r="B23" s="71" t="s">
        <v>311</v>
      </c>
      <c r="C23" s="72" t="s">
        <v>312</v>
      </c>
      <c r="D23" s="73" t="s">
        <v>313</v>
      </c>
      <c r="E23" s="74">
        <v>58</v>
      </c>
      <c r="F23" s="74"/>
      <c r="G23" s="74">
        <v>58</v>
      </c>
      <c r="H23" s="75"/>
      <c r="I23" s="98"/>
      <c r="J23" s="99"/>
      <c r="K23" s="101"/>
    </row>
    <row r="24" spans="1:11" ht="33" customHeight="1" thickBot="1" x14ac:dyDescent="0.4">
      <c r="A24" s="70"/>
      <c r="B24" s="71"/>
      <c r="C24" s="72"/>
      <c r="D24" s="73"/>
      <c r="E24" s="74"/>
      <c r="F24" s="74"/>
      <c r="G24" s="74"/>
      <c r="H24" s="75"/>
      <c r="I24" s="98"/>
      <c r="J24" s="99"/>
      <c r="K24" s="101"/>
    </row>
    <row r="25" spans="1:11" ht="52.5" customHeight="1" thickBot="1" x14ac:dyDescent="0.4">
      <c r="A25" s="106"/>
      <c r="B25" s="107"/>
      <c r="C25" s="108"/>
      <c r="D25" s="107"/>
      <c r="E25" s="109"/>
      <c r="F25" s="110"/>
      <c r="G25" s="111"/>
      <c r="H25" s="112"/>
      <c r="I25" s="113"/>
      <c r="J25" s="114"/>
      <c r="K25" s="115"/>
    </row>
    <row r="26" spans="1:11" ht="60.75" customHeight="1" thickBot="1" x14ac:dyDescent="0.3">
      <c r="A26" s="116"/>
      <c r="B26" s="117" t="s">
        <v>52</v>
      </c>
      <c r="C26" s="72"/>
      <c r="D26" s="73"/>
      <c r="E26" s="74"/>
      <c r="F26" s="74"/>
      <c r="G26" s="118"/>
      <c r="H26" s="119"/>
      <c r="I26" s="120"/>
      <c r="J26" s="121"/>
      <c r="K26" s="122"/>
    </row>
    <row r="27" spans="1:11" ht="32.25" customHeight="1" thickBot="1" x14ac:dyDescent="0.3">
      <c r="A27" s="116"/>
      <c r="B27" s="71" t="s">
        <v>315</v>
      </c>
      <c r="C27" s="72" t="s">
        <v>26</v>
      </c>
      <c r="D27" s="73" t="s">
        <v>210</v>
      </c>
      <c r="E27" s="74"/>
      <c r="F27" s="74">
        <v>220</v>
      </c>
      <c r="G27" s="118"/>
      <c r="H27" s="119"/>
      <c r="I27" s="123"/>
      <c r="J27" s="124"/>
      <c r="K27" s="125"/>
    </row>
    <row r="28" spans="1:11" ht="27" customHeight="1" thickBot="1" x14ac:dyDescent="0.3">
      <c r="A28" s="116"/>
      <c r="B28" s="71"/>
      <c r="C28" s="72"/>
      <c r="D28" s="73"/>
      <c r="E28" s="74"/>
      <c r="F28" s="74"/>
      <c r="G28" s="118"/>
      <c r="H28" s="119"/>
      <c r="I28" s="120"/>
      <c r="J28" s="121"/>
      <c r="K28" s="122"/>
    </row>
    <row r="29" spans="1:11" ht="27" customHeight="1" thickBot="1" x14ac:dyDescent="0.3">
      <c r="A29" s="116"/>
      <c r="B29" s="71" t="s">
        <v>321</v>
      </c>
      <c r="C29" s="72" t="s">
        <v>26</v>
      </c>
      <c r="D29" s="73" t="s">
        <v>296</v>
      </c>
      <c r="E29" s="74"/>
      <c r="F29" s="74"/>
      <c r="G29" s="118"/>
      <c r="H29" s="119"/>
      <c r="I29" s="123"/>
      <c r="J29" s="124"/>
      <c r="K29" s="125"/>
    </row>
    <row r="30" spans="1:11" ht="27" customHeight="1" thickBot="1" x14ac:dyDescent="0.3">
      <c r="A30" s="116"/>
      <c r="B30" s="71" t="s">
        <v>316</v>
      </c>
      <c r="C30" s="72" t="s">
        <v>258</v>
      </c>
      <c r="D30" s="73" t="s">
        <v>41</v>
      </c>
      <c r="E30" s="74"/>
      <c r="F30" s="74">
        <v>4000</v>
      </c>
      <c r="G30" s="118"/>
      <c r="H30" s="119"/>
      <c r="I30" s="120"/>
      <c r="J30" s="121"/>
      <c r="K30" s="122"/>
    </row>
    <row r="31" spans="1:11" ht="27" customHeight="1" thickBot="1" x14ac:dyDescent="0.3">
      <c r="A31" s="126"/>
      <c r="B31" s="71"/>
      <c r="C31" s="72"/>
      <c r="D31" s="73"/>
      <c r="E31" s="74"/>
      <c r="F31" s="74"/>
      <c r="G31" s="118"/>
      <c r="H31" s="119"/>
      <c r="I31" s="120"/>
      <c r="J31" s="121"/>
      <c r="K31" s="122"/>
    </row>
    <row r="32" spans="1:11" ht="27" customHeight="1" thickBot="1" x14ac:dyDescent="0.3">
      <c r="A32" s="116"/>
      <c r="B32" s="71"/>
      <c r="C32" s="72"/>
      <c r="D32" s="73"/>
      <c r="E32" s="74"/>
      <c r="F32" s="74"/>
      <c r="G32" s="118"/>
      <c r="H32" s="119"/>
      <c r="I32" s="123"/>
      <c r="J32" s="124"/>
      <c r="K32" s="125"/>
    </row>
    <row r="33" spans="1:19" ht="27" customHeight="1" thickBot="1" x14ac:dyDescent="0.3">
      <c r="A33" s="116"/>
      <c r="B33" s="71"/>
      <c r="C33" s="72"/>
      <c r="D33" s="73"/>
      <c r="E33" s="74"/>
      <c r="F33" s="74"/>
      <c r="G33" s="118"/>
      <c r="H33" s="119" t="s">
        <v>3</v>
      </c>
      <c r="I33" s="120"/>
      <c r="J33" s="121"/>
      <c r="K33" s="122"/>
    </row>
    <row r="34" spans="1:19" ht="31.5" customHeight="1" thickBot="1" x14ac:dyDescent="0.3">
      <c r="A34" s="56"/>
      <c r="B34" s="128" t="s">
        <v>56</v>
      </c>
      <c r="C34" s="108"/>
      <c r="D34" s="129" t="s">
        <v>57</v>
      </c>
      <c r="E34" s="130">
        <f>SUM(E8:E25)</f>
        <v>3232</v>
      </c>
      <c r="F34" s="131"/>
      <c r="G34" s="59"/>
      <c r="H34" s="132"/>
      <c r="I34" s="133"/>
      <c r="J34" s="134"/>
      <c r="K34" s="135"/>
    </row>
    <row r="35" spans="1:19" ht="36" customHeight="1" thickBot="1" x14ac:dyDescent="0.3">
      <c r="A35" s="136"/>
      <c r="B35" s="137" t="s">
        <v>58</v>
      </c>
      <c r="C35" s="528" t="s">
        <v>59</v>
      </c>
      <c r="D35" s="529"/>
      <c r="E35" s="138">
        <f>E34+H36</f>
        <v>3232</v>
      </c>
      <c r="F35" s="139">
        <f>SUM(F8:F34)+I25</f>
        <v>4634</v>
      </c>
      <c r="G35" s="140"/>
      <c r="H35" s="141"/>
      <c r="I35" s="142"/>
      <c r="J35" s="143"/>
      <c r="K35" s="144"/>
    </row>
    <row r="36" spans="1:19" ht="32.25" thickTop="1" thickBot="1" x14ac:dyDescent="0.3">
      <c r="A36" s="145"/>
      <c r="B36" s="146" t="s">
        <v>60</v>
      </c>
      <c r="C36" s="146"/>
      <c r="D36" s="147"/>
      <c r="E36" s="148">
        <f>SUM(E12:E24)</f>
        <v>2673</v>
      </c>
      <c r="F36" s="149">
        <f>E36+F39+F44+F47+F48+F49++F50</f>
        <v>3265</v>
      </c>
      <c r="G36" s="150"/>
      <c r="H36" s="151">
        <f>SUM(H8:H25)</f>
        <v>0</v>
      </c>
      <c r="I36" s="152">
        <f>SUM(I8:I25)</f>
        <v>0</v>
      </c>
      <c r="J36" s="153">
        <f>SUM(J8:J25)</f>
        <v>0</v>
      </c>
      <c r="K36" s="154"/>
    </row>
    <row r="37" spans="1:19" ht="30.75" customHeight="1" thickTop="1" thickBot="1" x14ac:dyDescent="0.5">
      <c r="A37" s="530" t="s">
        <v>317</v>
      </c>
      <c r="B37" s="530"/>
      <c r="C37" s="530"/>
      <c r="D37" s="530"/>
      <c r="E37" s="530"/>
      <c r="F37" s="530"/>
      <c r="G37" s="530"/>
      <c r="H37" s="530"/>
      <c r="I37" s="155" t="s">
        <v>62</v>
      </c>
      <c r="J37" s="156"/>
      <c r="K37" s="156"/>
    </row>
    <row r="38" spans="1:19" ht="26.25" thickBot="1" x14ac:dyDescent="0.4">
      <c r="A38" s="157"/>
      <c r="B38" s="158" t="s">
        <v>63</v>
      </c>
      <c r="C38" s="159" t="s">
        <v>64</v>
      </c>
      <c r="D38" s="159" t="s">
        <v>65</v>
      </c>
      <c r="E38" s="160" t="s">
        <v>66</v>
      </c>
      <c r="F38" s="161" t="s">
        <v>67</v>
      </c>
      <c r="G38" s="162"/>
      <c r="H38" s="163" t="s">
        <v>68</v>
      </c>
      <c r="I38" s="164" t="s">
        <v>69</v>
      </c>
      <c r="J38" s="164" t="s">
        <v>70</v>
      </c>
      <c r="K38" s="165" t="s">
        <v>71</v>
      </c>
    </row>
    <row r="39" spans="1:19" ht="30" customHeight="1" thickBot="1" x14ac:dyDescent="0.5">
      <c r="A39" s="166"/>
      <c r="B39" s="167" t="s">
        <v>72</v>
      </c>
      <c r="C39" s="168" t="s">
        <v>73</v>
      </c>
      <c r="D39" s="168" t="s">
        <v>74</v>
      </c>
      <c r="E39" s="169" t="s">
        <v>27</v>
      </c>
      <c r="F39" s="170">
        <f>E8+E9+E10</f>
        <v>559</v>
      </c>
      <c r="G39" s="171" t="s">
        <v>106</v>
      </c>
      <c r="H39" s="172" t="s">
        <v>290</v>
      </c>
      <c r="I39" s="173">
        <v>1</v>
      </c>
      <c r="J39" s="174">
        <v>58</v>
      </c>
      <c r="K39" s="175">
        <v>44631</v>
      </c>
    </row>
    <row r="40" spans="1:19" ht="25.5" customHeight="1" thickBot="1" x14ac:dyDescent="0.45">
      <c r="A40" s="531" t="s">
        <v>76</v>
      </c>
      <c r="B40" s="532"/>
      <c r="C40" s="176">
        <v>20</v>
      </c>
      <c r="D40" s="177">
        <f>900-C40</f>
        <v>880</v>
      </c>
      <c r="E40" s="178" t="s">
        <v>77</v>
      </c>
      <c r="F40" s="74">
        <v>2369</v>
      </c>
      <c r="G40" s="171" t="s">
        <v>78</v>
      </c>
      <c r="H40" s="172" t="s">
        <v>220</v>
      </c>
      <c r="I40" s="173">
        <v>1</v>
      </c>
      <c r="J40" s="174">
        <v>60</v>
      </c>
      <c r="K40" s="175">
        <v>44630</v>
      </c>
    </row>
    <row r="41" spans="1:19" ht="25.5" customHeight="1" thickBot="1" x14ac:dyDescent="0.45">
      <c r="A41" s="531" t="s">
        <v>79</v>
      </c>
      <c r="B41" s="532"/>
      <c r="C41" s="176">
        <v>850</v>
      </c>
      <c r="D41" s="177">
        <f>3000-C41</f>
        <v>2150</v>
      </c>
      <c r="E41" s="179" t="s">
        <v>306</v>
      </c>
      <c r="F41" s="74">
        <v>58</v>
      </c>
      <c r="G41" s="171" t="s">
        <v>80</v>
      </c>
      <c r="H41" s="431" t="s">
        <v>289</v>
      </c>
      <c r="I41" s="173" t="s">
        <v>322</v>
      </c>
      <c r="J41" s="174">
        <v>716</v>
      </c>
      <c r="K41" s="181" t="s">
        <v>221</v>
      </c>
    </row>
    <row r="42" spans="1:19" ht="25.5" customHeight="1" thickBot="1" x14ac:dyDescent="0.45">
      <c r="A42" s="515" t="s">
        <v>81</v>
      </c>
      <c r="B42" s="516"/>
      <c r="C42" s="182">
        <v>9050</v>
      </c>
      <c r="D42" s="183">
        <f>15100-C42</f>
        <v>6050</v>
      </c>
      <c r="E42" s="184" t="s">
        <v>82</v>
      </c>
      <c r="F42" s="185"/>
      <c r="G42" s="171" t="s">
        <v>80</v>
      </c>
      <c r="H42" s="172" t="s">
        <v>290</v>
      </c>
      <c r="I42" s="173">
        <v>1</v>
      </c>
      <c r="J42" s="174">
        <v>60</v>
      </c>
      <c r="K42" s="175"/>
    </row>
    <row r="43" spans="1:19" ht="25.5" customHeight="1" thickBot="1" x14ac:dyDescent="0.5">
      <c r="A43" s="515" t="s">
        <v>83</v>
      </c>
      <c r="B43" s="516"/>
      <c r="C43" s="182">
        <v>6790</v>
      </c>
      <c r="D43" s="183">
        <f>10800-C43</f>
        <v>4010</v>
      </c>
      <c r="E43" s="186" t="s">
        <v>84</v>
      </c>
      <c r="F43" s="187">
        <v>246</v>
      </c>
      <c r="G43" s="188"/>
      <c r="H43" s="189" t="s">
        <v>3</v>
      </c>
      <c r="I43" s="190"/>
      <c r="J43" s="191"/>
      <c r="K43" s="192"/>
    </row>
    <row r="44" spans="1:19" ht="29.25" thickBot="1" x14ac:dyDescent="0.5">
      <c r="A44" s="515" t="s">
        <v>85</v>
      </c>
      <c r="B44" s="516"/>
      <c r="C44" s="182">
        <v>4570</v>
      </c>
      <c r="D44" s="183">
        <f>6200-C44</f>
        <v>1630</v>
      </c>
      <c r="E44" s="193" t="s">
        <v>86</v>
      </c>
      <c r="F44" s="194"/>
      <c r="G44" s="195"/>
      <c r="H44" s="196"/>
      <c r="I44" s="190"/>
      <c r="J44" s="190"/>
      <c r="K44" s="190"/>
    </row>
    <row r="45" spans="1:19" ht="29.25" thickBot="1" x14ac:dyDescent="0.5">
      <c r="A45" s="515" t="s">
        <v>234</v>
      </c>
      <c r="B45" s="516"/>
      <c r="C45" s="182">
        <v>116</v>
      </c>
      <c r="D45" s="183"/>
      <c r="E45" s="197" t="s">
        <v>88</v>
      </c>
      <c r="F45" s="198">
        <f>SUM(F39:F44)</f>
        <v>3232</v>
      </c>
      <c r="G45" s="156"/>
      <c r="H45" s="540" t="s">
        <v>89</v>
      </c>
      <c r="I45" s="540"/>
      <c r="J45" s="540"/>
      <c r="K45" s="156"/>
    </row>
    <row r="46" spans="1:19" ht="41.25" customHeight="1" thickBot="1" x14ac:dyDescent="0.4">
      <c r="A46" s="541" t="s">
        <v>90</v>
      </c>
      <c r="B46" s="542"/>
      <c r="C46" s="199">
        <v>501</v>
      </c>
      <c r="D46" s="200">
        <f>1600-C46</f>
        <v>1099</v>
      </c>
      <c r="E46" s="201" t="s">
        <v>91</v>
      </c>
      <c r="F46" s="202" t="s">
        <v>67</v>
      </c>
      <c r="G46" s="203" t="s">
        <v>92</v>
      </c>
      <c r="H46" s="163" t="s">
        <v>68</v>
      </c>
      <c r="I46" s="164" t="s">
        <v>93</v>
      </c>
      <c r="J46" s="164" t="s">
        <v>94</v>
      </c>
      <c r="K46" s="165" t="s">
        <v>71</v>
      </c>
    </row>
    <row r="47" spans="1:19" ht="25.5" customHeight="1" thickBot="1" x14ac:dyDescent="0.45">
      <c r="A47" s="543" t="s">
        <v>95</v>
      </c>
      <c r="B47" s="544"/>
      <c r="C47" s="204"/>
      <c r="D47" s="205"/>
      <c r="E47" s="206" t="s">
        <v>96</v>
      </c>
      <c r="F47" s="207"/>
      <c r="G47" s="208" t="s">
        <v>97</v>
      </c>
      <c r="H47" s="209"/>
      <c r="I47" s="173"/>
      <c r="J47" s="210"/>
      <c r="K47" s="181"/>
      <c r="S47" t="s">
        <v>3</v>
      </c>
    </row>
    <row r="48" spans="1:19" ht="27" thickBot="1" x14ac:dyDescent="0.45">
      <c r="A48" s="545" t="s">
        <v>98</v>
      </c>
      <c r="B48" s="546"/>
      <c r="C48" s="205"/>
      <c r="D48" s="211">
        <f>D42+D43+D44</f>
        <v>11690</v>
      </c>
      <c r="E48" s="212" t="s">
        <v>99</v>
      </c>
      <c r="F48" s="213"/>
      <c r="G48" s="214" t="s">
        <v>97</v>
      </c>
      <c r="H48" s="215"/>
      <c r="I48" s="173"/>
      <c r="J48" s="174"/>
      <c r="K48" s="181"/>
    </row>
    <row r="49" spans="1:11" ht="26.25" customHeight="1" thickBot="1" x14ac:dyDescent="0.45">
      <c r="A49" s="547" t="s">
        <v>100</v>
      </c>
      <c r="B49" s="548"/>
      <c r="C49" s="211">
        <f>C42+C43+C44</f>
        <v>20410</v>
      </c>
      <c r="D49" s="205"/>
      <c r="E49" s="206" t="s">
        <v>101</v>
      </c>
      <c r="F49" s="216">
        <v>33</v>
      </c>
      <c r="G49" s="171" t="s">
        <v>102</v>
      </c>
      <c r="H49" s="215" t="s">
        <v>310</v>
      </c>
      <c r="I49" s="173" t="s">
        <v>226</v>
      </c>
      <c r="J49" s="174">
        <v>33</v>
      </c>
      <c r="K49" s="181">
        <v>44631</v>
      </c>
    </row>
    <row r="50" spans="1:11" ht="28.5" thickBot="1" x14ac:dyDescent="0.45">
      <c r="A50" s="217" t="s">
        <v>103</v>
      </c>
      <c r="B50" s="218" t="s">
        <v>104</v>
      </c>
      <c r="C50" s="219">
        <f>C40+C41+C42+C44+C43</f>
        <v>21280</v>
      </c>
      <c r="D50" s="220">
        <f>D40+D41+D42+D43+D44</f>
        <v>14720</v>
      </c>
      <c r="E50" s="221" t="s">
        <v>105</v>
      </c>
      <c r="F50" s="222"/>
      <c r="G50" s="214" t="s">
        <v>106</v>
      </c>
      <c r="H50" s="209"/>
      <c r="I50" s="173"/>
      <c r="J50" s="210"/>
      <c r="K50" s="181"/>
    </row>
    <row r="51" spans="1:11" ht="24" thickBot="1" x14ac:dyDescent="0.4">
      <c r="A51" s="533" t="s">
        <v>107</v>
      </c>
      <c r="B51" s="223" t="s">
        <v>108</v>
      </c>
      <c r="C51" s="224" t="s">
        <v>109</v>
      </c>
      <c r="D51" s="225" t="s">
        <v>110</v>
      </c>
      <c r="E51" s="221"/>
      <c r="F51" s="226"/>
      <c r="G51" s="227" t="s">
        <v>111</v>
      </c>
      <c r="H51" s="228"/>
      <c r="I51" s="229"/>
      <c r="J51" s="222"/>
      <c r="K51" s="230"/>
    </row>
    <row r="52" spans="1:11" ht="24" customHeight="1" thickBot="1" x14ac:dyDescent="0.4">
      <c r="A52" s="534"/>
      <c r="B52" s="535" t="s">
        <v>307</v>
      </c>
      <c r="C52" s="231" t="s">
        <v>308</v>
      </c>
      <c r="D52" s="232" t="s">
        <v>309</v>
      </c>
      <c r="E52" s="221"/>
      <c r="F52" s="233"/>
      <c r="G52" s="234"/>
      <c r="H52" s="235"/>
      <c r="I52" s="236"/>
      <c r="J52" s="236"/>
      <c r="K52" s="237"/>
    </row>
    <row r="53" spans="1:11" ht="46.5" customHeight="1" thickBot="1" x14ac:dyDescent="0.5">
      <c r="A53" s="156"/>
      <c r="B53" s="536"/>
      <c r="C53" s="238"/>
      <c r="D53" s="239"/>
      <c r="E53" s="240" t="s">
        <v>115</v>
      </c>
      <c r="F53" s="241">
        <f>F47+F48+F49+F50+F51</f>
        <v>33</v>
      </c>
      <c r="G53" s="242"/>
      <c r="H53" s="242" t="s">
        <v>3</v>
      </c>
      <c r="I53" s="242" t="s">
        <v>3</v>
      </c>
      <c r="J53" s="242"/>
      <c r="K53" s="243"/>
    </row>
    <row r="54" spans="1:11" ht="18.75" x14ac:dyDescent="0.3">
      <c r="A54" s="156"/>
      <c r="B54" s="244"/>
      <c r="C54" s="537" t="s">
        <v>116</v>
      </c>
      <c r="D54" s="245"/>
      <c r="E54" s="246"/>
      <c r="F54" s="247"/>
      <c r="G54" s="248"/>
      <c r="H54" s="249" t="s">
        <v>3</v>
      </c>
      <c r="I54" s="250"/>
      <c r="J54" s="251"/>
      <c r="K54" s="252"/>
    </row>
    <row r="55" spans="1:11" ht="18.75" x14ac:dyDescent="0.3">
      <c r="A55" s="156"/>
      <c r="B55" s="253"/>
      <c r="C55" s="538"/>
      <c r="D55" s="254"/>
      <c r="E55" s="255"/>
      <c r="F55" s="256"/>
      <c r="G55" s="257"/>
      <c r="H55" s="258"/>
      <c r="I55" s="258"/>
      <c r="J55" s="257"/>
      <c r="K55" s="256"/>
    </row>
    <row r="56" spans="1:11" ht="24" thickBot="1" x14ac:dyDescent="0.4">
      <c r="A56" s="156"/>
      <c r="B56" s="259" t="s">
        <v>117</v>
      </c>
      <c r="C56" s="260">
        <f>C64+C72+I64+I72</f>
        <v>0</v>
      </c>
      <c r="D56" s="256"/>
      <c r="F56" s="256"/>
      <c r="G56" s="156"/>
      <c r="H56" s="261" t="s">
        <v>216</v>
      </c>
      <c r="I56" s="260">
        <f>I57+I58+I59+I60+I61+I62</f>
        <v>8649</v>
      </c>
      <c r="J56" s="256"/>
      <c r="K56" s="255"/>
    </row>
    <row r="57" spans="1:11" ht="24" customHeight="1" thickBot="1" x14ac:dyDescent="0.4">
      <c r="A57" s="156"/>
      <c r="B57" s="262" t="s">
        <v>119</v>
      </c>
      <c r="C57" s="263"/>
      <c r="D57" s="264"/>
      <c r="E57" s="265"/>
      <c r="F57" s="156"/>
      <c r="G57" s="156"/>
      <c r="H57" s="266" t="s">
        <v>120</v>
      </c>
      <c r="I57" s="263">
        <v>3119</v>
      </c>
      <c r="J57" s="267"/>
      <c r="K57" s="268">
        <f>SUM(I57:I60)</f>
        <v>8447</v>
      </c>
    </row>
    <row r="58" spans="1:11" ht="23.25" customHeight="1" x14ac:dyDescent="0.35">
      <c r="A58" s="269" t="s">
        <v>121</v>
      </c>
      <c r="B58" s="270" t="s">
        <v>122</v>
      </c>
      <c r="C58" s="271"/>
      <c r="D58" s="272"/>
      <c r="E58" s="273"/>
      <c r="F58" s="156"/>
      <c r="G58" s="274" t="s">
        <v>121</v>
      </c>
      <c r="H58" s="275" t="s">
        <v>123</v>
      </c>
      <c r="I58" s="271">
        <v>4309</v>
      </c>
      <c r="J58" s="276"/>
      <c r="K58" s="277"/>
    </row>
    <row r="59" spans="1:11" ht="23.25" customHeight="1" x14ac:dyDescent="0.35">
      <c r="A59" s="269" t="s">
        <v>124</v>
      </c>
      <c r="B59" s="270" t="s">
        <v>125</v>
      </c>
      <c r="C59" s="271"/>
      <c r="D59" s="278"/>
      <c r="E59" s="273"/>
      <c r="F59" s="156"/>
      <c r="G59" s="274" t="s">
        <v>124</v>
      </c>
      <c r="H59" s="261" t="s">
        <v>314</v>
      </c>
      <c r="I59" s="279">
        <v>222</v>
      </c>
      <c r="J59" s="280">
        <f>I60+I58</f>
        <v>5106</v>
      </c>
      <c r="K59" s="281">
        <f>J59+I59</f>
        <v>5328</v>
      </c>
    </row>
    <row r="60" spans="1:11" ht="24" customHeight="1" thickBot="1" x14ac:dyDescent="0.4">
      <c r="A60" s="269" t="s">
        <v>127</v>
      </c>
      <c r="B60" s="282" t="s">
        <v>128</v>
      </c>
      <c r="C60" s="283"/>
      <c r="D60" s="284"/>
      <c r="E60" s="285"/>
      <c r="F60" s="156"/>
      <c r="G60" s="274" t="s">
        <v>127</v>
      </c>
      <c r="H60" s="286" t="s">
        <v>129</v>
      </c>
      <c r="I60" s="287">
        <v>797</v>
      </c>
      <c r="J60" s="288"/>
      <c r="K60" s="289" t="s">
        <v>130</v>
      </c>
    </row>
    <row r="61" spans="1:11" ht="27" thickBot="1" x14ac:dyDescent="0.45">
      <c r="A61" s="156"/>
      <c r="B61" s="262" t="s">
        <v>131</v>
      </c>
      <c r="C61" s="290"/>
      <c r="D61" s="291"/>
      <c r="E61" s="156"/>
      <c r="F61" s="156"/>
      <c r="G61" s="156"/>
      <c r="H61" s="292" t="s">
        <v>131</v>
      </c>
      <c r="I61" s="290"/>
      <c r="J61" s="293"/>
      <c r="K61" s="294"/>
    </row>
    <row r="62" spans="1:11" ht="24" thickBot="1" x14ac:dyDescent="0.4">
      <c r="A62" s="295"/>
      <c r="B62" s="296" t="s">
        <v>132</v>
      </c>
      <c r="C62" s="297"/>
      <c r="D62" s="255"/>
      <c r="E62" s="298"/>
      <c r="F62" s="299"/>
      <c r="G62" s="295"/>
      <c r="H62" s="300" t="s">
        <v>133</v>
      </c>
      <c r="I62" s="297">
        <v>202</v>
      </c>
      <c r="J62" s="295"/>
      <c r="K62" s="301"/>
    </row>
    <row r="63" spans="1:11" ht="24" thickBot="1" x14ac:dyDescent="0.4">
      <c r="A63" s="302"/>
      <c r="B63" s="303"/>
      <c r="C63" s="303"/>
      <c r="D63" s="303"/>
      <c r="E63" s="303"/>
      <c r="F63" s="303"/>
      <c r="G63" s="303"/>
      <c r="H63" s="303"/>
      <c r="I63" s="303"/>
      <c r="J63" s="304" t="s">
        <v>134</v>
      </c>
      <c r="K63" s="305">
        <f>I58+I59+I60+I61</f>
        <v>5328</v>
      </c>
    </row>
    <row r="64" spans="1:11" ht="24" thickBot="1" x14ac:dyDescent="0.4">
      <c r="A64" s="156"/>
      <c r="B64" s="306" t="s">
        <v>135</v>
      </c>
      <c r="C64" s="260"/>
      <c r="D64" s="256"/>
      <c r="E64" s="295"/>
      <c r="G64" s="156"/>
      <c r="H64" s="306" t="s">
        <v>136</v>
      </c>
      <c r="I64" s="260">
        <f>I65+I66+I67+I68+I69</f>
        <v>0</v>
      </c>
      <c r="J64" s="256" t="s">
        <v>3</v>
      </c>
      <c r="K64" s="255"/>
    </row>
    <row r="65" spans="1:11" ht="27" thickBot="1" x14ac:dyDescent="0.4">
      <c r="A65" s="156"/>
      <c r="B65" s="262" t="s">
        <v>119</v>
      </c>
      <c r="C65" s="263"/>
      <c r="D65" s="267"/>
      <c r="E65" s="268">
        <f>SUM(C65:C68)</f>
        <v>0</v>
      </c>
      <c r="G65" s="156"/>
      <c r="H65" s="262" t="s">
        <v>119</v>
      </c>
      <c r="I65" s="263"/>
      <c r="J65" s="267"/>
      <c r="K65" s="268">
        <f>SUM(I65:I68)</f>
        <v>0</v>
      </c>
    </row>
    <row r="66" spans="1:11" ht="18.75" customHeight="1" x14ac:dyDescent="0.35">
      <c r="A66" s="269" t="s">
        <v>121</v>
      </c>
      <c r="B66" s="270" t="s">
        <v>122</v>
      </c>
      <c r="C66" s="271"/>
      <c r="D66" s="276"/>
      <c r="E66" s="277"/>
      <c r="G66" s="269" t="s">
        <v>121</v>
      </c>
      <c r="H66" s="270" t="s">
        <v>122</v>
      </c>
      <c r="I66" s="271"/>
      <c r="J66" s="276"/>
      <c r="K66" s="277"/>
    </row>
    <row r="67" spans="1:11" ht="18.75" customHeight="1" x14ac:dyDescent="0.35">
      <c r="A67" s="269" t="s">
        <v>124</v>
      </c>
      <c r="B67" s="270" t="s">
        <v>125</v>
      </c>
      <c r="C67" s="307"/>
      <c r="D67" s="280">
        <f>C68+C66</f>
        <v>0</v>
      </c>
      <c r="E67" s="281">
        <f>D67+C67</f>
        <v>0</v>
      </c>
      <c r="G67" s="269" t="s">
        <v>124</v>
      </c>
      <c r="H67" s="270" t="s">
        <v>125</v>
      </c>
      <c r="I67" s="307"/>
      <c r="J67" s="280">
        <f>I68+I66</f>
        <v>0</v>
      </c>
      <c r="K67" s="281">
        <f>J67+I67</f>
        <v>0</v>
      </c>
    </row>
    <row r="68" spans="1:11" ht="24.75" customHeight="1" thickBot="1" x14ac:dyDescent="0.4">
      <c r="A68" s="269" t="s">
        <v>127</v>
      </c>
      <c r="B68" s="282" t="s">
        <v>128</v>
      </c>
      <c r="C68" s="283"/>
      <c r="D68" s="288"/>
      <c r="E68" s="289" t="s">
        <v>130</v>
      </c>
      <c r="G68" s="269" t="s">
        <v>127</v>
      </c>
      <c r="H68" s="270" t="s">
        <v>128</v>
      </c>
      <c r="I68" s="283"/>
      <c r="J68" s="288"/>
      <c r="K68" s="289" t="s">
        <v>130</v>
      </c>
    </row>
    <row r="69" spans="1:11" ht="27" thickBot="1" x14ac:dyDescent="0.45">
      <c r="A69" s="156"/>
      <c r="B69" s="262" t="s">
        <v>131</v>
      </c>
      <c r="C69" s="290"/>
      <c r="D69" s="291"/>
      <c r="E69" s="308"/>
      <c r="G69" s="156"/>
      <c r="H69" s="262" t="s">
        <v>131</v>
      </c>
      <c r="I69" s="290"/>
      <c r="J69" s="293"/>
      <c r="K69" s="294"/>
    </row>
    <row r="70" spans="1:11" ht="27" thickBot="1" x14ac:dyDescent="0.45">
      <c r="A70" s="309"/>
      <c r="B70" s="270" t="s">
        <v>132</v>
      </c>
      <c r="C70" s="297"/>
      <c r="D70" s="310" t="s">
        <v>134</v>
      </c>
      <c r="E70" s="311">
        <f>C66+C67+C68+C69</f>
        <v>0</v>
      </c>
      <c r="F70" s="312"/>
      <c r="G70" s="309"/>
      <c r="H70" s="270" t="s">
        <v>132</v>
      </c>
      <c r="I70" s="297"/>
      <c r="J70" s="295"/>
      <c r="K70" s="301"/>
    </row>
    <row r="71" spans="1:11" ht="24" thickBot="1" x14ac:dyDescent="0.4">
      <c r="I71" s="303"/>
      <c r="J71" s="304" t="s">
        <v>134</v>
      </c>
      <c r="K71" s="305">
        <f>I66+I67+I68+I69</f>
        <v>0</v>
      </c>
    </row>
    <row r="72" spans="1:11" ht="24" thickBot="1" x14ac:dyDescent="0.4">
      <c r="A72" s="156"/>
      <c r="B72" s="306" t="s">
        <v>137</v>
      </c>
      <c r="C72" s="260"/>
      <c r="D72" s="256"/>
      <c r="E72" s="255"/>
      <c r="G72" s="156"/>
      <c r="H72" s="306" t="s">
        <v>138</v>
      </c>
      <c r="I72" s="260"/>
      <c r="J72" s="256"/>
      <c r="K72" s="255"/>
    </row>
    <row r="73" spans="1:11" ht="27" thickBot="1" x14ac:dyDescent="0.4">
      <c r="A73" s="156"/>
      <c r="B73" s="262" t="s">
        <v>119</v>
      </c>
      <c r="C73" s="263"/>
      <c r="D73" s="267"/>
      <c r="E73" s="268">
        <f>SUM(C73:C76)</f>
        <v>0</v>
      </c>
      <c r="G73" s="156"/>
      <c r="H73" s="262" t="s">
        <v>119</v>
      </c>
      <c r="I73" s="263"/>
      <c r="J73" s="267"/>
      <c r="K73" s="268">
        <f>SUM(I73:I76)</f>
        <v>0</v>
      </c>
    </row>
    <row r="74" spans="1:11" ht="26.25" x14ac:dyDescent="0.35">
      <c r="A74" s="269" t="s">
        <v>121</v>
      </c>
      <c r="B74" s="270" t="s">
        <v>122</v>
      </c>
      <c r="C74" s="271"/>
      <c r="D74" s="276"/>
      <c r="E74" s="277"/>
      <c r="G74" s="269" t="s">
        <v>121</v>
      </c>
      <c r="H74" s="270" t="s">
        <v>122</v>
      </c>
      <c r="I74" s="271"/>
      <c r="J74" s="276"/>
      <c r="K74" s="277"/>
    </row>
    <row r="75" spans="1:11" ht="26.25" x14ac:dyDescent="0.35">
      <c r="A75" s="269" t="s">
        <v>124</v>
      </c>
      <c r="B75" s="270" t="s">
        <v>125</v>
      </c>
      <c r="C75" s="307"/>
      <c r="D75" s="280">
        <f>C76+C74</f>
        <v>0</v>
      </c>
      <c r="E75" s="281">
        <f>D75+C75</f>
        <v>0</v>
      </c>
      <c r="G75" s="269" t="s">
        <v>124</v>
      </c>
      <c r="H75" s="270" t="s">
        <v>125</v>
      </c>
      <c r="I75" s="307"/>
      <c r="J75" s="280">
        <f>I76+I74</f>
        <v>0</v>
      </c>
      <c r="K75" s="281">
        <f>J75+I75</f>
        <v>0</v>
      </c>
    </row>
    <row r="76" spans="1:11" ht="27" thickBot="1" x14ac:dyDescent="0.4">
      <c r="A76" s="269" t="s">
        <v>127</v>
      </c>
      <c r="B76" s="270" t="s">
        <v>128</v>
      </c>
      <c r="C76" s="283"/>
      <c r="D76" s="288"/>
      <c r="E76" s="289" t="s">
        <v>130</v>
      </c>
      <c r="G76" s="269" t="s">
        <v>127</v>
      </c>
      <c r="H76" s="270" t="s">
        <v>128</v>
      </c>
      <c r="I76" s="283"/>
      <c r="J76" s="288"/>
      <c r="K76" s="289" t="s">
        <v>130</v>
      </c>
    </row>
    <row r="77" spans="1:11" ht="27" thickBot="1" x14ac:dyDescent="0.45">
      <c r="A77" s="156"/>
      <c r="B77" s="262" t="s">
        <v>131</v>
      </c>
      <c r="C77" s="290"/>
      <c r="D77" s="293"/>
      <c r="E77" s="294"/>
      <c r="G77" s="156"/>
      <c r="H77" s="262" t="s">
        <v>131</v>
      </c>
      <c r="I77" s="290"/>
      <c r="J77" s="293"/>
      <c r="K77" s="294"/>
    </row>
    <row r="78" spans="1:11" ht="24" thickBot="1" x14ac:dyDescent="0.4">
      <c r="A78" s="309"/>
      <c r="B78" s="270" t="s">
        <v>132</v>
      </c>
      <c r="C78" s="297"/>
      <c r="D78" s="295"/>
      <c r="E78" s="301"/>
      <c r="G78" s="309"/>
      <c r="H78" s="270" t="s">
        <v>132</v>
      </c>
      <c r="I78" s="297"/>
      <c r="J78" s="295"/>
      <c r="K78" s="301"/>
    </row>
    <row r="79" spans="1:11" ht="24" thickBot="1" x14ac:dyDescent="0.4">
      <c r="C79" s="303"/>
      <c r="D79" s="304" t="s">
        <v>134</v>
      </c>
      <c r="E79" s="305">
        <f>C74+C75+C76+C77</f>
        <v>0</v>
      </c>
      <c r="I79" s="303"/>
      <c r="J79" s="304" t="s">
        <v>134</v>
      </c>
      <c r="K79" s="305">
        <f>I74+I75+I76+I77</f>
        <v>0</v>
      </c>
    </row>
    <row r="81" spans="1:12" x14ac:dyDescent="0.25">
      <c r="A81" s="313"/>
      <c r="B81" s="539" t="s">
        <v>139</v>
      </c>
      <c r="C81" s="539"/>
      <c r="D81" s="539"/>
      <c r="E81" s="539"/>
      <c r="F81" s="539"/>
      <c r="G81" s="539"/>
      <c r="H81" s="539"/>
      <c r="I81" s="313"/>
      <c r="J81" s="313"/>
      <c r="K81" s="313"/>
    </row>
    <row r="82" spans="1:12" ht="23.25" x14ac:dyDescent="0.35">
      <c r="A82" s="313"/>
      <c r="B82" s="313"/>
      <c r="C82" s="313"/>
      <c r="D82" s="313"/>
      <c r="E82" s="313"/>
      <c r="F82" s="313"/>
      <c r="G82" s="313"/>
      <c r="H82" s="313"/>
      <c r="I82" s="549" t="s">
        <v>228</v>
      </c>
      <c r="J82" s="549"/>
      <c r="K82" s="549"/>
    </row>
    <row r="83" spans="1:12" ht="31.5" x14ac:dyDescent="0.5">
      <c r="A83" s="313"/>
      <c r="B83" s="313"/>
      <c r="C83" s="436" t="s">
        <v>140</v>
      </c>
      <c r="D83" s="436" t="s">
        <v>141</v>
      </c>
      <c r="E83" s="436" t="s">
        <v>142</v>
      </c>
      <c r="F83" s="315" t="s">
        <v>143</v>
      </c>
      <c r="G83" s="436"/>
      <c r="H83" s="316" t="s">
        <v>144</v>
      </c>
      <c r="I83" s="401" t="s">
        <v>218</v>
      </c>
      <c r="J83" s="401"/>
      <c r="K83" s="401">
        <v>1204</v>
      </c>
    </row>
    <row r="84" spans="1:12" ht="31.5" x14ac:dyDescent="0.5">
      <c r="A84" s="313"/>
      <c r="B84" s="436" t="s">
        <v>145</v>
      </c>
      <c r="C84" s="313"/>
      <c r="D84" s="313"/>
      <c r="E84" s="313"/>
      <c r="F84" s="313"/>
      <c r="G84" s="313"/>
      <c r="H84" s="316" t="s">
        <v>148</v>
      </c>
      <c r="I84" s="401" t="s">
        <v>223</v>
      </c>
      <c r="J84" s="401"/>
      <c r="K84" s="401">
        <v>304</v>
      </c>
    </row>
    <row r="85" spans="1:12" ht="31.5" x14ac:dyDescent="0.5">
      <c r="A85" s="313"/>
      <c r="B85" s="324" t="s">
        <v>146</v>
      </c>
      <c r="C85" s="412" t="s">
        <v>147</v>
      </c>
      <c r="D85" s="436"/>
      <c r="E85" s="436"/>
      <c r="F85" s="436"/>
      <c r="G85" s="313"/>
      <c r="H85" s="316"/>
      <c r="I85" s="401" t="s">
        <v>224</v>
      </c>
      <c r="J85" s="401"/>
      <c r="K85" s="438">
        <v>1200</v>
      </c>
      <c r="L85" t="s">
        <v>319</v>
      </c>
    </row>
    <row r="86" spans="1:12" ht="31.5" x14ac:dyDescent="0.5">
      <c r="A86" s="313"/>
      <c r="B86" s="324"/>
      <c r="C86" s="412"/>
      <c r="D86" s="436"/>
      <c r="E86" s="436"/>
      <c r="F86" s="436"/>
      <c r="G86" s="313"/>
      <c r="H86" s="316"/>
      <c r="I86" s="401" t="s">
        <v>318</v>
      </c>
      <c r="J86" s="401"/>
      <c r="K86" s="401">
        <v>124</v>
      </c>
    </row>
    <row r="87" spans="1:12" ht="31.5" x14ac:dyDescent="0.5">
      <c r="A87" s="313"/>
      <c r="B87" s="324" t="s">
        <v>149</v>
      </c>
      <c r="C87" s="412" t="s">
        <v>150</v>
      </c>
      <c r="D87" s="436"/>
      <c r="E87" s="436"/>
      <c r="F87" s="436"/>
      <c r="G87" s="313"/>
      <c r="H87" s="318" t="s">
        <v>151</v>
      </c>
      <c r="I87" s="401" t="s">
        <v>225</v>
      </c>
      <c r="J87" s="401"/>
      <c r="K87" s="438">
        <v>2850</v>
      </c>
      <c r="L87" t="s">
        <v>319</v>
      </c>
    </row>
    <row r="88" spans="1:12" ht="31.5" x14ac:dyDescent="0.5">
      <c r="A88" s="313"/>
      <c r="B88" s="324" t="s">
        <v>152</v>
      </c>
      <c r="C88" s="412" t="s">
        <v>153</v>
      </c>
      <c r="D88" s="436"/>
      <c r="E88" s="319" t="s">
        <v>3</v>
      </c>
      <c r="F88" s="320"/>
      <c r="G88" s="313"/>
      <c r="H88" s="313" t="s">
        <v>154</v>
      </c>
      <c r="I88" s="401" t="s">
        <v>226</v>
      </c>
      <c r="J88" s="401"/>
      <c r="K88" s="438">
        <v>2491</v>
      </c>
      <c r="L88" t="s">
        <v>319</v>
      </c>
    </row>
    <row r="89" spans="1:12" ht="31.5" x14ac:dyDescent="0.5">
      <c r="A89" s="313"/>
      <c r="B89" s="324" t="s">
        <v>155</v>
      </c>
      <c r="C89" s="412" t="s">
        <v>156</v>
      </c>
      <c r="D89" s="436"/>
      <c r="E89" s="319"/>
      <c r="F89" s="320"/>
      <c r="G89" s="321"/>
      <c r="H89" s="313" t="s">
        <v>157</v>
      </c>
      <c r="I89" s="401" t="s">
        <v>227</v>
      </c>
      <c r="J89" s="401"/>
      <c r="K89" s="401">
        <v>2592</v>
      </c>
      <c r="L89">
        <v>1505</v>
      </c>
    </row>
    <row r="90" spans="1:12" ht="31.5" x14ac:dyDescent="0.5">
      <c r="A90" s="313"/>
      <c r="B90" s="323" t="s">
        <v>158</v>
      </c>
      <c r="C90" s="412"/>
      <c r="D90" s="436"/>
      <c r="E90" s="319"/>
      <c r="F90" s="320"/>
      <c r="G90" s="313"/>
      <c r="H90" s="313"/>
      <c r="I90" s="401" t="s">
        <v>229</v>
      </c>
      <c r="J90" s="401"/>
      <c r="K90" s="438">
        <v>2450</v>
      </c>
      <c r="L90" t="s">
        <v>319</v>
      </c>
    </row>
    <row r="91" spans="1:12" ht="31.5" x14ac:dyDescent="0.5">
      <c r="A91" s="313"/>
      <c r="B91" s="324" t="s">
        <v>159</v>
      </c>
      <c r="C91" s="412" t="s">
        <v>160</v>
      </c>
      <c r="D91" s="436"/>
      <c r="E91" s="436"/>
      <c r="F91" s="436"/>
      <c r="G91" s="313"/>
      <c r="H91" s="313" t="s">
        <v>161</v>
      </c>
      <c r="I91" s="401"/>
      <c r="J91" s="401"/>
      <c r="K91" s="401"/>
    </row>
    <row r="92" spans="1:12" ht="31.5" x14ac:dyDescent="0.5">
      <c r="A92" s="313"/>
      <c r="B92" s="324" t="s">
        <v>162</v>
      </c>
      <c r="C92" s="412" t="s">
        <v>163</v>
      </c>
      <c r="D92" s="436"/>
      <c r="E92" s="436"/>
      <c r="F92" s="436"/>
      <c r="G92" s="313"/>
      <c r="H92" s="313" t="s">
        <v>164</v>
      </c>
      <c r="I92" s="401" t="s">
        <v>103</v>
      </c>
      <c r="J92" s="401"/>
      <c r="K92" s="401">
        <f>SUM(K83:K91)</f>
        <v>13215</v>
      </c>
    </row>
    <row r="93" spans="1:12" ht="31.5" x14ac:dyDescent="0.5">
      <c r="A93" s="313"/>
      <c r="B93" s="324" t="s">
        <v>165</v>
      </c>
      <c r="C93" s="412" t="s">
        <v>166</v>
      </c>
      <c r="D93" s="436"/>
      <c r="E93" s="436"/>
      <c r="F93" s="436"/>
      <c r="G93" s="313"/>
      <c r="H93" s="313" t="s">
        <v>167</v>
      </c>
      <c r="I93" s="401"/>
      <c r="J93" s="401"/>
      <c r="K93" s="401"/>
    </row>
    <row r="94" spans="1:12" ht="31.5" x14ac:dyDescent="0.5">
      <c r="A94" s="313"/>
      <c r="B94" s="324" t="s">
        <v>168</v>
      </c>
      <c r="C94" s="412" t="s">
        <v>169</v>
      </c>
      <c r="D94" s="436"/>
      <c r="E94" s="436"/>
      <c r="F94" s="436"/>
      <c r="G94" s="313"/>
      <c r="H94" s="313" t="s">
        <v>170</v>
      </c>
      <c r="I94" s="401"/>
      <c r="J94" s="401"/>
      <c r="K94" s="401"/>
    </row>
    <row r="95" spans="1:12" ht="31.5" x14ac:dyDescent="0.5">
      <c r="A95" s="313"/>
      <c r="B95" s="324"/>
      <c r="C95" s="412"/>
      <c r="D95" s="436"/>
      <c r="E95" s="436"/>
      <c r="F95" s="436"/>
      <c r="G95" s="313"/>
      <c r="H95" s="313" t="s">
        <v>171</v>
      </c>
      <c r="I95" s="401" t="s">
        <v>3</v>
      </c>
      <c r="J95" s="401"/>
      <c r="K95" s="401"/>
    </row>
    <row r="96" spans="1:12" ht="31.5" x14ac:dyDescent="0.5">
      <c r="A96" s="313"/>
      <c r="B96" s="323" t="s">
        <v>172</v>
      </c>
      <c r="C96" s="412"/>
      <c r="D96" s="436" t="s">
        <v>3</v>
      </c>
      <c r="E96" s="436"/>
      <c r="F96" s="436"/>
      <c r="G96" s="313"/>
      <c r="H96" s="313" t="s">
        <v>173</v>
      </c>
      <c r="I96" s="401"/>
      <c r="J96" s="401"/>
      <c r="K96" s="401"/>
    </row>
    <row r="97" spans="1:12" ht="21" x14ac:dyDescent="0.35">
      <c r="A97" s="313"/>
      <c r="B97" s="324" t="s">
        <v>174</v>
      </c>
      <c r="C97" s="412" t="s">
        <v>175</v>
      </c>
      <c r="D97" s="436"/>
      <c r="E97" s="436"/>
      <c r="F97" s="436"/>
      <c r="G97" s="313"/>
      <c r="H97" s="313"/>
      <c r="I97" s="313"/>
      <c r="J97" s="313"/>
      <c r="K97" s="313"/>
    </row>
    <row r="98" spans="1:12" ht="21" x14ac:dyDescent="0.35">
      <c r="A98" s="313"/>
      <c r="B98" s="324" t="s">
        <v>176</v>
      </c>
      <c r="C98" s="412" t="s">
        <v>177</v>
      </c>
      <c r="D98" s="436"/>
      <c r="E98" s="436"/>
      <c r="F98" s="436"/>
      <c r="G98" s="313"/>
      <c r="H98" s="313"/>
      <c r="I98" s="313"/>
      <c r="J98" s="313"/>
      <c r="K98" s="313"/>
    </row>
    <row r="99" spans="1:12" ht="21" x14ac:dyDescent="0.35">
      <c r="A99" s="313"/>
      <c r="B99" s="324" t="s">
        <v>178</v>
      </c>
      <c r="C99" s="412" t="s">
        <v>179</v>
      </c>
      <c r="D99" s="436"/>
      <c r="E99" s="436"/>
      <c r="F99" s="436"/>
      <c r="G99" s="313"/>
      <c r="H99" s="313"/>
      <c r="I99" s="313"/>
      <c r="J99" s="313"/>
      <c r="K99" s="313"/>
    </row>
    <row r="100" spans="1:12" ht="21" x14ac:dyDescent="0.35">
      <c r="A100" s="313"/>
      <c r="B100" s="324" t="s">
        <v>180</v>
      </c>
      <c r="C100" s="412" t="s">
        <v>181</v>
      </c>
      <c r="D100" s="436"/>
      <c r="E100" s="436"/>
      <c r="F100" s="436"/>
      <c r="G100" s="313"/>
      <c r="H100" s="313"/>
      <c r="I100" s="313"/>
      <c r="J100" s="313"/>
      <c r="K100" s="313"/>
    </row>
    <row r="101" spans="1:12" ht="21" x14ac:dyDescent="0.35">
      <c r="A101" s="313"/>
      <c r="B101" s="324"/>
      <c r="C101" s="324"/>
      <c r="D101" s="436"/>
      <c r="E101" s="436"/>
      <c r="F101" s="436"/>
      <c r="G101" s="313"/>
      <c r="H101" s="313"/>
      <c r="I101" s="313"/>
      <c r="J101" s="313"/>
      <c r="K101" s="313"/>
    </row>
    <row r="102" spans="1:12" x14ac:dyDescent="0.25">
      <c r="A102" s="313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2" ht="21" x14ac:dyDescent="0.35">
      <c r="A103" s="313"/>
      <c r="B103" s="313"/>
      <c r="C103" s="323"/>
      <c r="D103" s="323"/>
      <c r="E103" s="313"/>
      <c r="F103" s="313"/>
      <c r="G103" s="313"/>
      <c r="H103" s="313"/>
      <c r="I103" s="313"/>
      <c r="J103" s="313"/>
      <c r="K103" s="313"/>
    </row>
    <row r="104" spans="1:12" ht="11.25" customHeight="1" x14ac:dyDescent="0.35">
      <c r="A104" s="313"/>
      <c r="B104" s="324"/>
      <c r="C104" s="323"/>
      <c r="D104" s="323"/>
      <c r="E104" s="313"/>
      <c r="F104" s="324"/>
      <c r="G104" s="313"/>
      <c r="H104" s="323"/>
      <c r="I104" s="323"/>
      <c r="J104" s="323"/>
      <c r="K104" s="324"/>
    </row>
    <row r="105" spans="1:12" ht="42" x14ac:dyDescent="0.35">
      <c r="A105" s="325" t="s">
        <v>182</v>
      </c>
      <c r="B105" s="326" t="s">
        <v>183</v>
      </c>
      <c r="C105" s="326" t="s">
        <v>184</v>
      </c>
      <c r="D105" s="326" t="s">
        <v>185</v>
      </c>
      <c r="E105" s="327" t="s">
        <v>186</v>
      </c>
      <c r="F105" s="328"/>
      <c r="G105" s="329" t="s">
        <v>187</v>
      </c>
      <c r="H105" s="328" t="s">
        <v>188</v>
      </c>
      <c r="I105" s="328" t="s">
        <v>189</v>
      </c>
      <c r="J105" s="328"/>
      <c r="K105" s="330" t="s">
        <v>190</v>
      </c>
    </row>
    <row r="106" spans="1:12" ht="28.5" x14ac:dyDescent="0.45">
      <c r="A106" s="331">
        <v>44197</v>
      </c>
      <c r="B106" s="332" t="s">
        <v>191</v>
      </c>
      <c r="C106" s="333">
        <v>175</v>
      </c>
      <c r="D106" s="334">
        <v>0</v>
      </c>
      <c r="E106" s="335">
        <v>105.5</v>
      </c>
      <c r="F106" s="336"/>
      <c r="G106" s="333">
        <v>175</v>
      </c>
      <c r="H106" s="337">
        <v>0</v>
      </c>
      <c r="I106" s="338">
        <v>40</v>
      </c>
      <c r="J106" s="339"/>
      <c r="K106" s="339"/>
      <c r="L106" s="339"/>
    </row>
    <row r="107" spans="1:12" ht="21" customHeight="1" x14ac:dyDescent="0.4">
      <c r="A107" s="331">
        <v>44228</v>
      </c>
      <c r="B107" s="340" t="s">
        <v>192</v>
      </c>
      <c r="C107" s="341">
        <v>69.5</v>
      </c>
      <c r="D107" s="342">
        <v>0</v>
      </c>
      <c r="E107" s="343"/>
      <c r="F107" s="344"/>
      <c r="G107" s="335">
        <v>135</v>
      </c>
      <c r="H107" s="345"/>
      <c r="I107" s="335"/>
      <c r="J107" s="339"/>
      <c r="K107" s="346"/>
    </row>
    <row r="108" spans="1:12" ht="21" customHeight="1" x14ac:dyDescent="0.4">
      <c r="A108" s="331">
        <v>44256</v>
      </c>
      <c r="B108" s="347"/>
      <c r="C108" s="348"/>
      <c r="D108" s="349"/>
      <c r="E108" s="348"/>
      <c r="F108" s="350"/>
      <c r="G108" s="335"/>
      <c r="H108" s="335"/>
      <c r="I108" s="335"/>
      <c r="J108" s="339"/>
      <c r="K108" s="346"/>
    </row>
    <row r="109" spans="1:12" ht="21" customHeight="1" x14ac:dyDescent="0.4">
      <c r="A109" s="331">
        <v>44287</v>
      </c>
      <c r="B109" s="340"/>
      <c r="C109" s="351"/>
      <c r="D109" s="352"/>
      <c r="E109" s="353"/>
      <c r="F109" s="354"/>
      <c r="G109" s="355"/>
      <c r="H109" s="345"/>
      <c r="I109" s="345"/>
      <c r="J109" s="339"/>
      <c r="K109" s="339"/>
    </row>
    <row r="110" spans="1:12" ht="26.25" x14ac:dyDescent="0.4">
      <c r="A110" s="331">
        <v>44317</v>
      </c>
      <c r="B110" s="340"/>
      <c r="C110" s="334"/>
      <c r="D110" s="356"/>
      <c r="E110" s="353"/>
      <c r="F110" s="357"/>
      <c r="G110" s="358"/>
      <c r="H110" s="345"/>
      <c r="I110" s="345"/>
      <c r="J110" s="339"/>
      <c r="K110" s="346"/>
    </row>
    <row r="111" spans="1:12" ht="26.25" x14ac:dyDescent="0.4">
      <c r="A111" s="331">
        <v>44348</v>
      </c>
      <c r="B111" s="340"/>
      <c r="C111" s="335"/>
      <c r="D111" s="359"/>
      <c r="E111" s="360"/>
      <c r="F111" s="361"/>
      <c r="G111" s="346"/>
      <c r="H111" s="362"/>
      <c r="I111" s="345"/>
      <c r="J111" s="339"/>
      <c r="K111" s="339"/>
    </row>
    <row r="112" spans="1:12" ht="26.25" x14ac:dyDescent="0.4">
      <c r="A112" s="331">
        <v>44378</v>
      </c>
      <c r="B112" s="340"/>
      <c r="C112" s="335"/>
      <c r="D112" s="349"/>
      <c r="E112" s="335"/>
      <c r="F112" s="338"/>
      <c r="G112" s="362"/>
      <c r="H112" s="362"/>
      <c r="I112" s="345"/>
      <c r="J112" s="339"/>
      <c r="K112" s="339"/>
    </row>
    <row r="113" spans="1:11" ht="26.25" x14ac:dyDescent="0.4">
      <c r="A113" s="331">
        <v>44409</v>
      </c>
      <c r="B113" s="363"/>
      <c r="C113" s="335"/>
      <c r="D113" s="334"/>
      <c r="E113" s="335"/>
      <c r="F113" s="334"/>
      <c r="G113" s="334"/>
      <c r="H113" s="335"/>
      <c r="I113" s="334"/>
      <c r="J113" s="339"/>
      <c r="K113" s="364"/>
    </row>
    <row r="114" spans="1:11" ht="26.25" x14ac:dyDescent="0.4">
      <c r="A114" s="331">
        <v>44440</v>
      </c>
      <c r="B114" s="340"/>
      <c r="C114" s="335"/>
      <c r="D114" s="334"/>
      <c r="E114" s="335"/>
      <c r="F114" s="362"/>
      <c r="G114" s="335"/>
      <c r="H114" s="343"/>
      <c r="I114" s="339"/>
      <c r="J114" s="339"/>
      <c r="K114" s="358"/>
    </row>
    <row r="115" spans="1:11" ht="26.25" x14ac:dyDescent="0.4">
      <c r="A115" s="331">
        <v>44470</v>
      </c>
      <c r="B115" s="340"/>
      <c r="C115" s="343"/>
      <c r="D115" s="365"/>
      <c r="E115" s="343"/>
      <c r="F115" s="366"/>
      <c r="G115" s="335"/>
      <c r="H115" s="343"/>
      <c r="I115" s="365"/>
      <c r="J115" s="339"/>
      <c r="K115" s="358"/>
    </row>
    <row r="116" spans="1:11" ht="26.25" x14ac:dyDescent="0.4">
      <c r="A116" s="331">
        <v>44501</v>
      </c>
      <c r="B116" s="340"/>
      <c r="C116" s="335"/>
      <c r="D116" s="367"/>
      <c r="E116" s="368"/>
      <c r="F116" s="369"/>
      <c r="G116" s="335"/>
      <c r="H116" s="334"/>
      <c r="I116" s="370"/>
      <c r="J116" s="339"/>
      <c r="K116" s="371"/>
    </row>
    <row r="117" spans="1:11" ht="28.5" x14ac:dyDescent="0.45">
      <c r="A117" s="331">
        <v>44531</v>
      </c>
      <c r="B117" s="364"/>
      <c r="C117" s="372"/>
      <c r="D117" s="348"/>
      <c r="E117" s="368"/>
      <c r="F117" s="373"/>
      <c r="G117" s="335"/>
      <c r="H117" s="334"/>
      <c r="I117" s="358"/>
      <c r="J117" s="339"/>
      <c r="K117" s="374"/>
    </row>
    <row r="118" spans="1:11" ht="28.5" customHeight="1" x14ac:dyDescent="0.4">
      <c r="A118" s="331">
        <v>44562</v>
      </c>
      <c r="B118" s="364"/>
      <c r="C118" s="339"/>
      <c r="D118" s="334"/>
      <c r="E118" s="335"/>
      <c r="F118" s="336"/>
      <c r="G118" s="338"/>
      <c r="H118" s="337"/>
      <c r="I118" s="338"/>
      <c r="J118" s="339"/>
      <c r="K118" s="371"/>
    </row>
    <row r="119" spans="1:11" ht="28.5" x14ac:dyDescent="0.45">
      <c r="A119" s="375"/>
      <c r="B119" s="364"/>
      <c r="C119" s="339"/>
      <c r="D119" s="334"/>
      <c r="E119" s="362"/>
      <c r="F119" s="376"/>
      <c r="G119" s="360"/>
      <c r="H119" s="362"/>
      <c r="I119" s="377"/>
      <c r="J119" s="334"/>
      <c r="K119" s="333"/>
    </row>
    <row r="120" spans="1:11" ht="28.5" x14ac:dyDescent="0.45">
      <c r="A120" s="375"/>
      <c r="B120" s="333"/>
      <c r="C120" s="362"/>
      <c r="D120" s="335">
        <f>SUM(D106:D119)</f>
        <v>0</v>
      </c>
      <c r="E120" s="335">
        <f>SUM(E106:E119)</f>
        <v>105.5</v>
      </c>
      <c r="F120" s="362"/>
      <c r="G120" s="362"/>
      <c r="H120" s="378"/>
      <c r="I120" s="362"/>
      <c r="J120" s="379"/>
      <c r="K120" s="379"/>
    </row>
    <row r="121" spans="1:11" ht="23.25" customHeight="1" x14ac:dyDescent="0.45">
      <c r="A121" s="375"/>
      <c r="B121" s="350"/>
      <c r="C121" s="380"/>
      <c r="D121" s="345"/>
      <c r="E121" s="381"/>
      <c r="F121" s="362"/>
      <c r="G121" s="362"/>
      <c r="H121" s="382"/>
      <c r="I121" s="362"/>
      <c r="J121" s="379"/>
      <c r="K121" s="379"/>
    </row>
    <row r="122" spans="1:11" ht="23.25" customHeight="1" x14ac:dyDescent="0.45">
      <c r="A122" s="383"/>
      <c r="B122" s="364"/>
      <c r="C122" s="380"/>
      <c r="D122" s="362"/>
      <c r="E122" s="381"/>
      <c r="F122" s="362"/>
      <c r="G122" s="371"/>
      <c r="H122" s="384"/>
      <c r="I122" s="385"/>
      <c r="J122" s="379"/>
      <c r="K122" s="379"/>
    </row>
    <row r="123" spans="1:11" ht="23.25" customHeight="1" x14ac:dyDescent="0.45">
      <c r="A123" s="383"/>
      <c r="B123" s="386"/>
      <c r="C123" s="380"/>
      <c r="D123" s="345"/>
      <c r="E123" s="381"/>
      <c r="F123" s="362"/>
      <c r="G123" s="362"/>
      <c r="H123" s="384"/>
      <c r="I123" s="387"/>
      <c r="J123" s="379"/>
      <c r="K123" s="333"/>
    </row>
    <row r="124" spans="1:11" ht="28.5" x14ac:dyDescent="0.45">
      <c r="A124" s="383"/>
      <c r="B124" s="386"/>
      <c r="C124" s="362"/>
      <c r="D124" s="345"/>
      <c r="E124" s="362"/>
      <c r="F124" s="362"/>
      <c r="G124" s="388"/>
      <c r="H124" s="384"/>
      <c r="I124" s="362"/>
      <c r="J124" s="379"/>
      <c r="K124" s="379"/>
    </row>
    <row r="125" spans="1:11" ht="28.5" x14ac:dyDescent="0.45">
      <c r="A125" s="383"/>
      <c r="B125" s="389"/>
      <c r="C125" s="383"/>
      <c r="D125" s="292"/>
      <c r="E125" s="383"/>
      <c r="F125" s="383"/>
      <c r="G125" s="362"/>
      <c r="H125" s="345"/>
      <c r="I125" s="390"/>
      <c r="J125" s="391"/>
      <c r="K125" s="391"/>
    </row>
    <row r="126" spans="1:11" ht="28.5" x14ac:dyDescent="0.45">
      <c r="A126" s="383"/>
      <c r="B126" s="383"/>
      <c r="C126" s="392"/>
      <c r="D126" s="392"/>
      <c r="E126" s="392"/>
      <c r="F126" s="383"/>
      <c r="G126" s="393"/>
      <c r="H126" s="371"/>
      <c r="I126" s="335"/>
      <c r="J126" s="391"/>
      <c r="K126" s="391"/>
    </row>
    <row r="127" spans="1:11" ht="28.5" x14ac:dyDescent="0.45">
      <c r="A127" s="383"/>
      <c r="B127" s="394"/>
      <c r="C127" s="394"/>
      <c r="D127" s="394"/>
      <c r="E127" s="328"/>
      <c r="F127" s="383"/>
      <c r="G127" s="362"/>
      <c r="H127" s="362"/>
      <c r="I127" s="334"/>
      <c r="J127" s="391"/>
      <c r="K127" s="395"/>
    </row>
    <row r="128" spans="1:11" ht="28.5" x14ac:dyDescent="0.45">
      <c r="A128" s="383"/>
      <c r="B128" s="383"/>
      <c r="C128" s="383"/>
      <c r="D128" s="383"/>
      <c r="E128" s="383"/>
      <c r="F128" s="383"/>
      <c r="G128" s="372"/>
      <c r="H128" s="362"/>
      <c r="I128" s="362"/>
      <c r="J128" s="391"/>
      <c r="K128" s="395"/>
    </row>
  </sheetData>
  <mergeCells count="23">
    <mergeCell ref="C35:D35"/>
    <mergeCell ref="D2:E2"/>
    <mergeCell ref="E3:G3"/>
    <mergeCell ref="E4:E5"/>
    <mergeCell ref="G4:G5"/>
    <mergeCell ref="E7:G7"/>
    <mergeCell ref="A49:B49"/>
    <mergeCell ref="A37:H37"/>
    <mergeCell ref="A40:B40"/>
    <mergeCell ref="A41:B41"/>
    <mergeCell ref="A42:B42"/>
    <mergeCell ref="A43:B43"/>
    <mergeCell ref="A44:B44"/>
    <mergeCell ref="A45:B45"/>
    <mergeCell ref="H45:J45"/>
    <mergeCell ref="A46:B46"/>
    <mergeCell ref="A47:B47"/>
    <mergeCell ref="A48:B48"/>
    <mergeCell ref="A51:A52"/>
    <mergeCell ref="B52:B53"/>
    <mergeCell ref="C54:C55"/>
    <mergeCell ref="B81:H81"/>
    <mergeCell ref="I82:K82"/>
  </mergeCells>
  <pageMargins left="0.62992125984251968" right="0" top="0.59055118110236227" bottom="0.47244094488188981" header="0.39370078740157483" footer="0.23622047244094491"/>
  <pageSetup paperSize="9" scale="3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 28 02 2022</vt:lpstr>
      <vt:lpstr> 01 03 2022</vt:lpstr>
      <vt:lpstr> 02 03 2022</vt:lpstr>
      <vt:lpstr> 03 03 2022</vt:lpstr>
      <vt:lpstr> 04 03 2022</vt:lpstr>
      <vt:lpstr>05 06 07 08 03 22</vt:lpstr>
      <vt:lpstr>09 03 22</vt:lpstr>
      <vt:lpstr>10 03 22</vt:lpstr>
      <vt:lpstr>11 12 13 03 22</vt:lpstr>
      <vt:lpstr>14 03 22</vt:lpstr>
      <vt:lpstr>15 03 22</vt:lpstr>
      <vt:lpstr>16 03 22</vt:lpstr>
      <vt:lpstr>17 03 22</vt:lpstr>
      <vt:lpstr>18 19 20 03 22</vt:lpstr>
      <vt:lpstr>21 03 22</vt:lpstr>
      <vt:lpstr>22 03 22</vt:lpstr>
      <vt:lpstr>23 03 22</vt:lpstr>
      <vt:lpstr>24 03 22</vt:lpstr>
      <vt:lpstr>25 26 27 03 22</vt:lpstr>
      <vt:lpstr>28 03 22</vt:lpstr>
      <vt:lpstr>29 03 22</vt:lpstr>
      <vt:lpstr>30 03 22</vt:lpstr>
      <vt:lpstr>31 03 22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Малашенков Эдуард Владимирович</dc:creator>
  <cp:lastModifiedBy>Малашенков Эдуард Владимирович</cp:lastModifiedBy>
  <cp:lastPrinted>2022-03-31T05:40:37Z</cp:lastPrinted>
  <dcterms:created xsi:type="dcterms:W3CDTF">2022-03-02T04:53:47Z</dcterms:created>
  <dcterms:modified xsi:type="dcterms:W3CDTF">2022-04-01T05:56:05Z</dcterms:modified>
</cp:coreProperties>
</file>