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Электроэнергия" sheetId="1" r:id="rId1"/>
    <sheet name="Мощность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2" l="1"/>
  <c r="N40" i="2"/>
  <c r="M40" i="2"/>
  <c r="L40" i="2"/>
  <c r="J40" i="2"/>
  <c r="T40" i="2" s="1"/>
  <c r="I40" i="2"/>
  <c r="S40" i="2" s="1"/>
  <c r="H40" i="2"/>
  <c r="R40" i="2" s="1"/>
  <c r="G40" i="2"/>
  <c r="Q40" i="2" s="1"/>
  <c r="T39" i="2"/>
  <c r="S39" i="2"/>
  <c r="R39" i="2"/>
  <c r="Q39" i="2"/>
  <c r="K39" i="2"/>
  <c r="F39" i="2"/>
  <c r="T38" i="2"/>
  <c r="S38" i="2"/>
  <c r="R38" i="2"/>
  <c r="Q38" i="2"/>
  <c r="K38" i="2"/>
  <c r="F38" i="2"/>
  <c r="T37" i="2"/>
  <c r="S37" i="2"/>
  <c r="R37" i="2"/>
  <c r="Q37" i="2"/>
  <c r="K37" i="2"/>
  <c r="F37" i="2"/>
  <c r="T36" i="2"/>
  <c r="S36" i="2"/>
  <c r="R36" i="2"/>
  <c r="Q36" i="2"/>
  <c r="K36" i="2"/>
  <c r="F36" i="2"/>
  <c r="T35" i="2"/>
  <c r="S35" i="2"/>
  <c r="R35" i="2"/>
  <c r="Q35" i="2"/>
  <c r="K35" i="2"/>
  <c r="F35" i="2"/>
  <c r="O34" i="2"/>
  <c r="O32" i="2" s="1"/>
  <c r="N34" i="2"/>
  <c r="M34" i="2"/>
  <c r="L34" i="2"/>
  <c r="L32" i="2" s="1"/>
  <c r="J34" i="2"/>
  <c r="J32" i="2" s="1"/>
  <c r="I34" i="2"/>
  <c r="H34" i="2"/>
  <c r="G34" i="2"/>
  <c r="G32" i="2" s="1"/>
  <c r="Q32" i="2" s="1"/>
  <c r="T33" i="2"/>
  <c r="S33" i="2"/>
  <c r="R33" i="2"/>
  <c r="Q33" i="2"/>
  <c r="K33" i="2"/>
  <c r="F33" i="2"/>
  <c r="T31" i="2"/>
  <c r="S31" i="2"/>
  <c r="R31" i="2"/>
  <c r="K31" i="2"/>
  <c r="F31" i="2"/>
  <c r="O30" i="2"/>
  <c r="N30" i="2"/>
  <c r="M30" i="2"/>
  <c r="L30" i="2"/>
  <c r="J30" i="2"/>
  <c r="T30" i="2" s="1"/>
  <c r="I30" i="2"/>
  <c r="H30" i="2"/>
  <c r="R30" i="2" s="1"/>
  <c r="G30" i="2"/>
  <c r="Q30" i="2" s="1"/>
  <c r="T29" i="2"/>
  <c r="S29" i="2"/>
  <c r="R29" i="2"/>
  <c r="Q29" i="2"/>
  <c r="K29" i="2"/>
  <c r="F29" i="2"/>
  <c r="O28" i="2"/>
  <c r="N28" i="2"/>
  <c r="M28" i="2"/>
  <c r="L28" i="2"/>
  <c r="J28" i="2"/>
  <c r="T28" i="2" s="1"/>
  <c r="I28" i="2"/>
  <c r="S28" i="2" s="1"/>
  <c r="H28" i="2"/>
  <c r="G28" i="2"/>
  <c r="Q28" i="2" s="1"/>
  <c r="O27" i="2"/>
  <c r="N27" i="2"/>
  <c r="M27" i="2"/>
  <c r="L27" i="2"/>
  <c r="J27" i="2"/>
  <c r="T27" i="2" s="1"/>
  <c r="I27" i="2"/>
  <c r="H27" i="2"/>
  <c r="R27" i="2" s="1"/>
  <c r="G27" i="2"/>
  <c r="O26" i="2"/>
  <c r="O24" i="2" s="1"/>
  <c r="N26" i="2"/>
  <c r="M26" i="2"/>
  <c r="L26" i="2"/>
  <c r="J26" i="2"/>
  <c r="T26" i="2" s="1"/>
  <c r="I26" i="2"/>
  <c r="H26" i="2"/>
  <c r="G26" i="2"/>
  <c r="I24" i="2"/>
  <c r="O23" i="2"/>
  <c r="O16" i="2" s="1"/>
  <c r="N23" i="2"/>
  <c r="N16" i="2" s="1"/>
  <c r="M23" i="2"/>
  <c r="M16" i="2" s="1"/>
  <c r="L23" i="2"/>
  <c r="L16" i="2" s="1"/>
  <c r="J23" i="2"/>
  <c r="T23" i="2" s="1"/>
  <c r="I23" i="2"/>
  <c r="H23" i="2"/>
  <c r="G23" i="2"/>
  <c r="Q23" i="2" s="1"/>
  <c r="O22" i="2"/>
  <c r="N22" i="2"/>
  <c r="M22" i="2"/>
  <c r="L22" i="2"/>
  <c r="J22" i="2"/>
  <c r="T22" i="2" s="1"/>
  <c r="I22" i="2"/>
  <c r="S22" i="2" s="1"/>
  <c r="H22" i="2"/>
  <c r="R22" i="2" s="1"/>
  <c r="G22" i="2"/>
  <c r="O21" i="2"/>
  <c r="N21" i="2"/>
  <c r="K21" i="2" s="1"/>
  <c r="M21" i="2"/>
  <c r="L21" i="2"/>
  <c r="J21" i="2"/>
  <c r="I21" i="2"/>
  <c r="S21" i="2" s="1"/>
  <c r="H21" i="2"/>
  <c r="R21" i="2" s="1"/>
  <c r="G21" i="2"/>
  <c r="O20" i="2"/>
  <c r="K20" i="2"/>
  <c r="J20" i="2"/>
  <c r="F20" i="2"/>
  <c r="O19" i="2"/>
  <c r="K19" i="2" s="1"/>
  <c r="N19" i="2"/>
  <c r="J19" i="2"/>
  <c r="I19" i="2"/>
  <c r="S19" i="2" s="1"/>
  <c r="N18" i="2"/>
  <c r="N17" i="2" s="1"/>
  <c r="M18" i="2"/>
  <c r="K18" i="2" s="1"/>
  <c r="I18" i="2"/>
  <c r="H18" i="2"/>
  <c r="F18" i="2" s="1"/>
  <c r="H17" i="2"/>
  <c r="J16" i="2"/>
  <c r="I16" i="2"/>
  <c r="G16" i="2"/>
  <c r="Q16" i="2" s="1"/>
  <c r="Q14" i="2"/>
  <c r="R14" i="2" s="1"/>
  <c r="S14" i="2" s="1"/>
  <c r="T14" i="2" s="1"/>
  <c r="E14" i="2"/>
  <c r="F14" i="2" s="1"/>
  <c r="G14" i="2" s="1"/>
  <c r="H14" i="2" s="1"/>
  <c r="I14" i="2" s="1"/>
  <c r="J14" i="2" s="1"/>
  <c r="D10" i="2"/>
  <c r="S40" i="1"/>
  <c r="R40" i="1"/>
  <c r="O40" i="1"/>
  <c r="N40" i="1"/>
  <c r="M40" i="1"/>
  <c r="L40" i="1"/>
  <c r="J40" i="1"/>
  <c r="T40" i="1" s="1"/>
  <c r="I40" i="1"/>
  <c r="H40" i="1"/>
  <c r="G40" i="1"/>
  <c r="Q40" i="1" s="1"/>
  <c r="T39" i="1"/>
  <c r="S39" i="1"/>
  <c r="R39" i="1"/>
  <c r="Q39" i="1"/>
  <c r="K39" i="1"/>
  <c r="F39" i="1"/>
  <c r="T38" i="1"/>
  <c r="S38" i="1"/>
  <c r="R38" i="1"/>
  <c r="Q38" i="1"/>
  <c r="K38" i="1"/>
  <c r="F38" i="1"/>
  <c r="T37" i="1"/>
  <c r="S37" i="1"/>
  <c r="R37" i="1"/>
  <c r="Q37" i="1"/>
  <c r="K37" i="1"/>
  <c r="F37" i="1"/>
  <c r="T36" i="1"/>
  <c r="S36" i="1"/>
  <c r="R36" i="1"/>
  <c r="Q36" i="1"/>
  <c r="K36" i="1"/>
  <c r="F36" i="1"/>
  <c r="T35" i="1"/>
  <c r="S35" i="1"/>
  <c r="R35" i="1"/>
  <c r="Q35" i="1"/>
  <c r="K35" i="1"/>
  <c r="O34" i="1"/>
  <c r="O32" i="1" s="1"/>
  <c r="N34" i="1"/>
  <c r="N32" i="1" s="1"/>
  <c r="M34" i="1"/>
  <c r="L34" i="1"/>
  <c r="J34" i="1"/>
  <c r="T34" i="1" s="1"/>
  <c r="T32" i="1" s="1"/>
  <c r="I34" i="1"/>
  <c r="S34" i="1" s="1"/>
  <c r="S32" i="1" s="1"/>
  <c r="H34" i="1"/>
  <c r="G34" i="1"/>
  <c r="T33" i="1"/>
  <c r="S33" i="1"/>
  <c r="R33" i="1"/>
  <c r="Q33" i="1"/>
  <c r="K33" i="1"/>
  <c r="F33" i="1"/>
  <c r="T31" i="1"/>
  <c r="S31" i="1"/>
  <c r="R31" i="1"/>
  <c r="Q31" i="1"/>
  <c r="P31" i="1"/>
  <c r="K31" i="1"/>
  <c r="F31" i="1"/>
  <c r="T30" i="1"/>
  <c r="S30" i="1"/>
  <c r="O30" i="1"/>
  <c r="N30" i="1"/>
  <c r="M30" i="1"/>
  <c r="L30" i="1"/>
  <c r="K30" i="1" s="1"/>
  <c r="J30" i="1"/>
  <c r="I30" i="1"/>
  <c r="H30" i="1"/>
  <c r="R30" i="1" s="1"/>
  <c r="G30" i="1"/>
  <c r="T29" i="1"/>
  <c r="S29" i="1"/>
  <c r="R29" i="1"/>
  <c r="Q29" i="1"/>
  <c r="K29" i="1"/>
  <c r="F29" i="1"/>
  <c r="O28" i="1"/>
  <c r="N28" i="1"/>
  <c r="M28" i="1"/>
  <c r="L28" i="1"/>
  <c r="J28" i="1"/>
  <c r="T28" i="1" s="1"/>
  <c r="I28" i="1"/>
  <c r="S28" i="1" s="1"/>
  <c r="H28" i="1"/>
  <c r="G28" i="1"/>
  <c r="Q28" i="1" s="1"/>
  <c r="O27" i="1"/>
  <c r="N27" i="1"/>
  <c r="M27" i="1"/>
  <c r="L27" i="1"/>
  <c r="J27" i="1"/>
  <c r="T27" i="1" s="1"/>
  <c r="I27" i="1"/>
  <c r="S27" i="1" s="1"/>
  <c r="H27" i="1"/>
  <c r="G27" i="1"/>
  <c r="Q27" i="1" s="1"/>
  <c r="S26" i="1"/>
  <c r="O26" i="1"/>
  <c r="N26" i="1"/>
  <c r="N24" i="1" s="1"/>
  <c r="M26" i="1"/>
  <c r="L26" i="1"/>
  <c r="L24" i="1" s="1"/>
  <c r="J26" i="1"/>
  <c r="I26" i="1"/>
  <c r="H26" i="1"/>
  <c r="G26" i="1"/>
  <c r="O23" i="1"/>
  <c r="O16" i="1" s="1"/>
  <c r="N23" i="1"/>
  <c r="M23" i="1"/>
  <c r="M16" i="1" s="1"/>
  <c r="L23" i="1"/>
  <c r="J23" i="1"/>
  <c r="J16" i="1" s="1"/>
  <c r="T16" i="1" s="1"/>
  <c r="I23" i="1"/>
  <c r="S23" i="1" s="1"/>
  <c r="H23" i="1"/>
  <c r="G23" i="1"/>
  <c r="O22" i="1"/>
  <c r="N22" i="1"/>
  <c r="M22" i="1"/>
  <c r="L22" i="1"/>
  <c r="J22" i="1"/>
  <c r="T22" i="1" s="1"/>
  <c r="I22" i="1"/>
  <c r="S22" i="1" s="1"/>
  <c r="H22" i="1"/>
  <c r="G22" i="1"/>
  <c r="S21" i="1"/>
  <c r="R21" i="1"/>
  <c r="O21" i="1"/>
  <c r="N21" i="1"/>
  <c r="M21" i="1"/>
  <c r="L21" i="1"/>
  <c r="J21" i="1"/>
  <c r="T21" i="1" s="1"/>
  <c r="I21" i="1"/>
  <c r="H21" i="1"/>
  <c r="G21" i="1"/>
  <c r="F21" i="1" s="1"/>
  <c r="O20" i="1"/>
  <c r="K20" i="1" s="1"/>
  <c r="J20" i="1"/>
  <c r="F20" i="1"/>
  <c r="O19" i="1"/>
  <c r="K19" i="1" s="1"/>
  <c r="N19" i="1"/>
  <c r="J19" i="1"/>
  <c r="I19" i="1"/>
  <c r="F19" i="1" s="1"/>
  <c r="N18" i="1"/>
  <c r="S18" i="1" s="1"/>
  <c r="M18" i="1"/>
  <c r="K18" i="1" s="1"/>
  <c r="I18" i="1"/>
  <c r="H18" i="1"/>
  <c r="N16" i="1"/>
  <c r="I16" i="1"/>
  <c r="G16" i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D10" i="1"/>
  <c r="S26" i="2" l="1"/>
  <c r="I17" i="2"/>
  <c r="I15" i="2" s="1"/>
  <c r="F19" i="2"/>
  <c r="N24" i="2"/>
  <c r="T24" i="2"/>
  <c r="P38" i="2"/>
  <c r="J17" i="2"/>
  <c r="Q27" i="2"/>
  <c r="M32" i="2"/>
  <c r="T34" i="2"/>
  <c r="T32" i="2" s="1"/>
  <c r="P36" i="2"/>
  <c r="M24" i="2"/>
  <c r="S30" i="2"/>
  <c r="P30" i="2" s="1"/>
  <c r="P33" i="2"/>
  <c r="K34" i="2"/>
  <c r="K16" i="2"/>
  <c r="T16" i="2"/>
  <c r="F17" i="2"/>
  <c r="N15" i="2"/>
  <c r="T19" i="2"/>
  <c r="P19" i="2" s="1"/>
  <c r="K22" i="2"/>
  <c r="K26" i="2"/>
  <c r="F28" i="2"/>
  <c r="K30" i="2"/>
  <c r="N32" i="2"/>
  <c r="K32" i="2" s="1"/>
  <c r="L15" i="2"/>
  <c r="J24" i="2"/>
  <c r="P29" i="2"/>
  <c r="P31" i="2"/>
  <c r="P39" i="2"/>
  <c r="F40" i="2"/>
  <c r="O17" i="2"/>
  <c r="O15" i="2" s="1"/>
  <c r="O25" i="2" s="1"/>
  <c r="T20" i="2"/>
  <c r="P20" i="2" s="1"/>
  <c r="R28" i="2"/>
  <c r="S34" i="2"/>
  <c r="P37" i="2"/>
  <c r="S16" i="2"/>
  <c r="T19" i="1"/>
  <c r="I32" i="1"/>
  <c r="P37" i="1"/>
  <c r="R18" i="1"/>
  <c r="P18" i="1" s="1"/>
  <c r="J17" i="1"/>
  <c r="J15" i="1" s="1"/>
  <c r="M24" i="1"/>
  <c r="J32" i="1"/>
  <c r="I17" i="1"/>
  <c r="I15" i="1" s="1"/>
  <c r="I25" i="1" s="1"/>
  <c r="S19" i="1"/>
  <c r="S17" i="1" s="1"/>
  <c r="K22" i="1"/>
  <c r="J24" i="1"/>
  <c r="O24" i="1"/>
  <c r="K24" i="1" s="1"/>
  <c r="P33" i="1"/>
  <c r="M32" i="1"/>
  <c r="T23" i="1"/>
  <c r="P29" i="1"/>
  <c r="P38" i="1"/>
  <c r="S16" i="1"/>
  <c r="K21" i="1"/>
  <c r="I24" i="1"/>
  <c r="T26" i="1"/>
  <c r="K28" i="1"/>
  <c r="P35" i="1"/>
  <c r="K40" i="1"/>
  <c r="M17" i="1"/>
  <c r="M15" i="1" s="1"/>
  <c r="M25" i="1" s="1"/>
  <c r="R22" i="1"/>
  <c r="L32" i="1"/>
  <c r="K32" i="1" s="1"/>
  <c r="P39" i="1"/>
  <c r="F40" i="1"/>
  <c r="N25" i="2"/>
  <c r="Q21" i="2"/>
  <c r="G15" i="2"/>
  <c r="H16" i="2"/>
  <c r="R16" i="2" s="1"/>
  <c r="R23" i="2"/>
  <c r="I32" i="2"/>
  <c r="F34" i="2"/>
  <c r="H15" i="2"/>
  <c r="F22" i="2"/>
  <c r="S23" i="2"/>
  <c r="F23" i="2"/>
  <c r="K23" i="2"/>
  <c r="Q26" i="2"/>
  <c r="G24" i="2"/>
  <c r="P28" i="2"/>
  <c r="M17" i="2"/>
  <c r="R18" i="2"/>
  <c r="S18" i="2"/>
  <c r="R26" i="2"/>
  <c r="H24" i="2"/>
  <c r="R24" i="2" s="1"/>
  <c r="L24" i="2"/>
  <c r="L25" i="2" s="1"/>
  <c r="P40" i="2"/>
  <c r="K40" i="2"/>
  <c r="J15" i="2"/>
  <c r="F21" i="2"/>
  <c r="T21" i="2"/>
  <c r="Q22" i="2"/>
  <c r="P22" i="2" s="1"/>
  <c r="S24" i="2"/>
  <c r="F26" i="2"/>
  <c r="S27" i="2"/>
  <c r="F27" i="2"/>
  <c r="K27" i="2"/>
  <c r="K28" i="2"/>
  <c r="F30" i="2"/>
  <c r="R34" i="2"/>
  <c r="H32" i="2"/>
  <c r="R32" i="2" s="1"/>
  <c r="Q34" i="2"/>
  <c r="P35" i="2"/>
  <c r="R26" i="1"/>
  <c r="H24" i="1"/>
  <c r="R24" i="1" s="1"/>
  <c r="R27" i="1"/>
  <c r="P27" i="1" s="1"/>
  <c r="F27" i="1"/>
  <c r="R28" i="1"/>
  <c r="P28" i="1" s="1"/>
  <c r="R34" i="1"/>
  <c r="R32" i="1" s="1"/>
  <c r="H32" i="1"/>
  <c r="R17" i="1"/>
  <c r="F22" i="1"/>
  <c r="Q22" i="1"/>
  <c r="K23" i="1"/>
  <c r="L16" i="1"/>
  <c r="L15" i="1" s="1"/>
  <c r="S24" i="1"/>
  <c r="H17" i="1"/>
  <c r="O17" i="1"/>
  <c r="O15" i="1" s="1"/>
  <c r="T20" i="1"/>
  <c r="P20" i="1" s="1"/>
  <c r="Q21" i="1"/>
  <c r="G15" i="1"/>
  <c r="H16" i="1"/>
  <c r="R23" i="1"/>
  <c r="F23" i="1"/>
  <c r="Q23" i="1"/>
  <c r="F28" i="1"/>
  <c r="N17" i="1"/>
  <c r="F18" i="1"/>
  <c r="F26" i="1"/>
  <c r="Q26" i="1"/>
  <c r="P26" i="1" s="1"/>
  <c r="G24" i="1"/>
  <c r="K26" i="1"/>
  <c r="K27" i="1"/>
  <c r="F30" i="1"/>
  <c r="Q30" i="1"/>
  <c r="P30" i="1" s="1"/>
  <c r="F34" i="1"/>
  <c r="Q34" i="1"/>
  <c r="G32" i="1"/>
  <c r="F32" i="1" s="1"/>
  <c r="K34" i="1"/>
  <c r="P36" i="1"/>
  <c r="P40" i="1"/>
  <c r="S17" i="2" l="1"/>
  <c r="S15" i="2" s="1"/>
  <c r="P23" i="2"/>
  <c r="P27" i="2"/>
  <c r="K15" i="2"/>
  <c r="K25" i="2" s="1"/>
  <c r="K24" i="2"/>
  <c r="Q24" i="2"/>
  <c r="P24" i="2" s="1"/>
  <c r="P16" i="2"/>
  <c r="T17" i="2"/>
  <c r="T15" i="2" s="1"/>
  <c r="P34" i="2"/>
  <c r="S32" i="2"/>
  <c r="P32" i="2" s="1"/>
  <c r="F32" i="2"/>
  <c r="S15" i="1"/>
  <c r="P19" i="1"/>
  <c r="T24" i="1"/>
  <c r="P22" i="1"/>
  <c r="S25" i="1"/>
  <c r="J25" i="2"/>
  <c r="T25" i="2" s="1"/>
  <c r="M15" i="2"/>
  <c r="R17" i="2"/>
  <c r="H25" i="2"/>
  <c r="G25" i="2"/>
  <c r="Q25" i="2" s="1"/>
  <c r="F15" i="2"/>
  <c r="F25" i="2" s="1"/>
  <c r="I25" i="2"/>
  <c r="S25" i="2" s="1"/>
  <c r="P21" i="2"/>
  <c r="Q15" i="2"/>
  <c r="F24" i="2"/>
  <c r="P26" i="2"/>
  <c r="F16" i="2"/>
  <c r="P18" i="2"/>
  <c r="K17" i="2"/>
  <c r="F15" i="1"/>
  <c r="P21" i="1"/>
  <c r="J25" i="1"/>
  <c r="Q24" i="1"/>
  <c r="P24" i="1" s="1"/>
  <c r="F24" i="1"/>
  <c r="K17" i="1"/>
  <c r="N15" i="1"/>
  <c r="L25" i="1"/>
  <c r="Q32" i="1"/>
  <c r="P32" i="1" s="1"/>
  <c r="P34" i="1"/>
  <c r="R16" i="1"/>
  <c r="R15" i="1" s="1"/>
  <c r="F16" i="1"/>
  <c r="O25" i="1"/>
  <c r="Q16" i="1"/>
  <c r="K16" i="1"/>
  <c r="K15" i="1" s="1"/>
  <c r="K25" i="1" s="1"/>
  <c r="P23" i="1"/>
  <c r="G25" i="1"/>
  <c r="F17" i="1"/>
  <c r="H15" i="1"/>
  <c r="T17" i="1"/>
  <c r="T15" i="1" s="1"/>
  <c r="P15" i="2" l="1"/>
  <c r="P25" i="2" s="1"/>
  <c r="P16" i="1"/>
  <c r="F25" i="1"/>
  <c r="P17" i="1"/>
  <c r="P17" i="2"/>
  <c r="R15" i="2"/>
  <c r="M25" i="2"/>
  <c r="R25" i="2" s="1"/>
  <c r="R25" i="1"/>
  <c r="H25" i="1"/>
  <c r="P15" i="1"/>
  <c r="P25" i="1" s="1"/>
  <c r="N25" i="1"/>
  <c r="T25" i="1"/>
  <c r="Q15" i="1"/>
  <c r="Q25" i="1" l="1"/>
</calcChain>
</file>

<file path=xl/sharedStrings.xml><?xml version="1.0" encoding="utf-8"?>
<sst xmlns="http://schemas.openxmlformats.org/spreadsheetml/2006/main" count="132" uniqueCount="56">
  <si>
    <t>Таблица № П1.4 "Баланс электрической энергии по сетям ВН, СН 1, СН 2 и НН по ЭСО (по региональным электрическим сетям)"</t>
  </si>
  <si>
    <t/>
  </si>
  <si>
    <t>тыс.кВтч.</t>
  </si>
  <si>
    <t>№ п/п</t>
  </si>
  <si>
    <t>Показатели</t>
  </si>
  <si>
    <t>факт 1 полугодие 2023 год</t>
  </si>
  <si>
    <t>факт 2 полугодие 2023 год</t>
  </si>
  <si>
    <t xml:space="preserve">факт  2023 год 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</si>
  <si>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</si>
  <si>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</si>
  <si>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</si>
  <si>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</si>
  <si>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</si>
  <si>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</si>
  <si>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</si>
  <si>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</si>
  <si>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 xml:space="preserve"> поступление из смежной сети</t>
  </si>
  <si>
    <t>поступление  (трансформация):</t>
  </si>
  <si>
    <t>СН1</t>
  </si>
  <si>
    <t>СН2</t>
  </si>
  <si>
    <t>1.2</t>
  </si>
  <si>
    <t>от электростанций ПЭ (ЭСО, генерация)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</si>
  <si>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</si>
  <si>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</si>
  <si>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</si>
  <si>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 (ЕНЭС)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</si>
  <si>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</si>
  <si>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</si>
  <si>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</si>
  <si>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</si>
  <si>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</si>
  <si>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</si>
  <si>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</si>
  <si>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3.1</t>
  </si>
  <si>
    <t>Расход электроэнергии на собственное потребление  (прочие виды деятельности)</t>
  </si>
  <si>
    <t>справочно : в т.ч  на генераторном напряжении</t>
  </si>
  <si>
    <t>3.2</t>
  </si>
  <si>
    <t>Производственные и хозяйственные нужды организации</t>
  </si>
  <si>
    <t>4</t>
  </si>
  <si>
    <t xml:space="preserve">Полезный отпуск из сети </t>
  </si>
  <si>
    <r>
      <rPr>
        <sz val="9"/>
        <rFont val="Tahoma"/>
        <family val="2"/>
        <charset val="204"/>
      </rPr>
      <t>справочно: из них</t>
    </r>
    <r>
      <rPr>
        <b/>
        <sz val="9"/>
        <rFont val="Tahoma"/>
        <family val="2"/>
        <charset val="204"/>
      </rPr>
      <t xml:space="preserve"> Населению  и приравненным к населению категории потребителей</t>
    </r>
  </si>
  <si>
    <t>4.1</t>
  </si>
  <si>
    <t>в т.ч. потребителям</t>
  </si>
  <si>
    <t>4.1.1</t>
  </si>
  <si>
    <t>ГП</t>
  </si>
  <si>
    <t>4.1.2</t>
  </si>
  <si>
    <t>ЭСО, участнику ОРЭМ</t>
  </si>
  <si>
    <t>4.1.3</t>
  </si>
  <si>
    <t>ЭСО,  участникам РРЭМ</t>
  </si>
  <si>
    <t>4.1.4</t>
  </si>
  <si>
    <t xml:space="preserve">потребителям, заключившим прямые договоры на услуги по передаче </t>
  </si>
  <si>
    <t>из них, потребителям, присоединенным к центру питания на генераторном напряжении</t>
  </si>
  <si>
    <t>4.2</t>
  </si>
  <si>
    <t>сальдо переток в другие организации</t>
  </si>
  <si>
    <t>Таблица № П1.5 "Электрическая мощность по диапазонам напряжения ЭСО"</t>
  </si>
  <si>
    <t xml:space="preserve">сальдо переток в другие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</si>
</sst>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6" formatCode="#,##0.0000"/>
  </numFmts>
  <fonts count="11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Arial Cyr"/>
    </font>
    <font>
      <b/>
      <sz val="9"/>
      <color indexed="23"/>
      <name val="Tahoma"/>
      <family val="2"/>
      <charset val="204"/>
    </font>
    <font>
      <sz val="10"/>
      <color theme="1"/>
      <name val="Arial Cyr"/>
      <family val="2"/>
      <charset val="204"/>
    </font>
    <font>
      <sz val="16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9" fillId="0" borderId="0"/>
    <xf numFmtId="0" fontId="5" fillId="0" borderId="0"/>
    <xf numFmtId="0" fontId="5" fillId="0" borderId="0"/>
  </cellStyleXfs>
  <cellXfs count="107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right" vertical="top" wrapText="1"/>
      <protection locked="0"/>
    </xf>
    <xf numFmtId="0" fontId="2" fillId="2" borderId="2" xfId="1" applyFont="1" applyFill="1" applyBorder="1" applyAlignment="1" applyProtection="1">
      <alignment vertical="center"/>
    </xf>
    <xf numFmtId="0" fontId="2" fillId="2" borderId="3" xfId="2" applyNumberFormat="1" applyFont="1" applyFill="1" applyBorder="1" applyAlignment="1" applyProtection="1">
      <alignment horizontal="left" vertical="center"/>
    </xf>
    <xf numFmtId="0" fontId="6" fillId="2" borderId="3" xfId="2" applyNumberFormat="1" applyFont="1" applyFill="1" applyBorder="1" applyAlignment="1" applyProtection="1">
      <alignment horizontal="left" vertical="center"/>
    </xf>
    <xf numFmtId="0" fontId="2" fillId="2" borderId="3" xfId="1" applyFont="1" applyFill="1" applyBorder="1" applyAlignment="1" applyProtection="1">
      <alignment vertical="center"/>
    </xf>
    <xf numFmtId="0" fontId="2" fillId="2" borderId="4" xfId="1" applyFont="1" applyFill="1" applyBorder="1" applyAlignment="1" applyProtection="1">
      <alignment vertical="center"/>
    </xf>
    <xf numFmtId="0" fontId="2" fillId="2" borderId="5" xfId="1" applyFont="1" applyFill="1" applyBorder="1" applyAlignment="1" applyProtection="1">
      <alignment vertical="center"/>
    </xf>
    <xf numFmtId="0" fontId="6" fillId="3" borderId="6" xfId="2" applyNumberFormat="1" applyFont="1" applyFill="1" applyBorder="1" applyAlignment="1" applyProtection="1">
      <alignment horizontal="center" vertical="center"/>
    </xf>
    <xf numFmtId="0" fontId="6" fillId="3" borderId="7" xfId="2" applyNumberFormat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vertical="center"/>
    </xf>
    <xf numFmtId="0" fontId="6" fillId="0" borderId="6" xfId="2" applyNumberFormat="1" applyFont="1" applyFill="1" applyBorder="1" applyAlignment="1" applyProtection="1">
      <alignment horizontal="center" vertical="center"/>
    </xf>
    <xf numFmtId="0" fontId="6" fillId="0" borderId="7" xfId="2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6" fillId="2" borderId="9" xfId="1" applyNumberFormat="1" applyFont="1" applyFill="1" applyBorder="1" applyAlignment="1" applyProtection="1">
      <alignment vertical="center" wrapText="1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4" borderId="11" xfId="1" applyNumberFormat="1" applyFont="1" applyFill="1" applyBorder="1" applyAlignment="1" applyProtection="1">
      <alignment horizontal="center" vertical="center" wrapText="1"/>
    </xf>
    <xf numFmtId="0" fontId="2" fillId="4" borderId="12" xfId="1" applyNumberFormat="1" applyFont="1" applyFill="1" applyBorder="1" applyAlignment="1" applyProtection="1">
      <alignment horizontal="center" vertical="center" wrapText="1"/>
    </xf>
    <xf numFmtId="0" fontId="2" fillId="4" borderId="13" xfId="1" applyNumberFormat="1" applyFont="1" applyFill="1" applyBorder="1" applyAlignment="1" applyProtection="1">
      <alignment horizontal="center" vertical="center" wrapText="1"/>
    </xf>
    <xf numFmtId="0" fontId="2" fillId="0" borderId="14" xfId="1" applyNumberFormat="1" applyFont="1" applyFill="1" applyBorder="1" applyAlignment="1" applyProtection="1">
      <alignment horizontal="center" vertical="center"/>
    </xf>
    <xf numFmtId="0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5" xfId="1" applyNumberFormat="1" applyFont="1" applyFill="1" applyBorder="1" applyAlignment="1" applyProtection="1">
      <alignment horizontal="center" vertical="center" wrapText="1"/>
    </xf>
    <xf numFmtId="0" fontId="2" fillId="0" borderId="16" xfId="1" applyNumberFormat="1" applyFont="1" applyFill="1" applyBorder="1" applyAlignment="1" applyProtection="1">
      <alignment horizontal="center" vertical="center" wrapText="1"/>
    </xf>
    <xf numFmtId="0" fontId="2" fillId="0" borderId="16" xfId="3" applyFont="1" applyBorder="1" applyAlignment="1" applyProtection="1">
      <alignment horizontal="center" vertical="center" wrapText="1"/>
    </xf>
    <xf numFmtId="0" fontId="2" fillId="0" borderId="17" xfId="1" applyNumberFormat="1" applyFont="1" applyFill="1" applyBorder="1" applyAlignment="1" applyProtection="1">
      <alignment horizontal="center" vertical="center" wrapText="1"/>
    </xf>
    <xf numFmtId="0" fontId="8" fillId="0" borderId="18" xfId="4" applyFont="1" applyBorder="1" applyAlignment="1" applyProtection="1">
      <alignment horizontal="center" vertical="center" wrapText="1"/>
    </xf>
    <xf numFmtId="0" fontId="8" fillId="0" borderId="19" xfId="4" applyFont="1" applyBorder="1" applyAlignment="1" applyProtection="1">
      <alignment horizontal="center" vertical="center" wrapText="1"/>
    </xf>
    <xf numFmtId="49" fontId="6" fillId="0" borderId="20" xfId="1" applyNumberFormat="1" applyFont="1" applyBorder="1" applyAlignment="1" applyProtection="1">
      <alignment horizontal="center" vertical="center" wrapText="1"/>
    </xf>
    <xf numFmtId="0" fontId="6" fillId="0" borderId="20" xfId="1" applyFont="1" applyFill="1" applyBorder="1" applyAlignment="1" applyProtection="1">
      <alignment horizontal="left" vertical="center" wrapText="1"/>
    </xf>
    <xf numFmtId="164" fontId="2" fillId="5" borderId="21" xfId="1" applyNumberFormat="1" applyFont="1" applyFill="1" applyBorder="1" applyAlignment="1" applyProtection="1">
      <alignment vertical="center"/>
    </xf>
    <xf numFmtId="164" fontId="2" fillId="5" borderId="12" xfId="1" applyNumberFormat="1" applyFont="1" applyFill="1" applyBorder="1" applyAlignment="1" applyProtection="1">
      <alignment vertical="center"/>
    </xf>
    <xf numFmtId="49" fontId="2" fillId="0" borderId="22" xfId="1" applyNumberFormat="1" applyFont="1" applyBorder="1" applyAlignment="1" applyProtection="1">
      <alignment horizontal="center" vertical="center" wrapText="1"/>
    </xf>
    <xf numFmtId="0" fontId="2" fillId="2" borderId="22" xfId="1" applyFont="1" applyFill="1" applyBorder="1" applyAlignment="1" applyProtection="1">
      <alignment vertical="center" wrapText="1"/>
    </xf>
    <xf numFmtId="164" fontId="2" fillId="5" borderId="23" xfId="1" applyNumberFormat="1" applyFont="1" applyFill="1" applyBorder="1" applyAlignment="1" applyProtection="1">
      <alignment vertical="center"/>
    </xf>
    <xf numFmtId="164" fontId="2" fillId="5" borderId="24" xfId="1" applyNumberFormat="1" applyFont="1" applyFill="1" applyBorder="1" applyAlignment="1" applyProtection="1">
      <alignment vertical="center"/>
    </xf>
    <xf numFmtId="0" fontId="2" fillId="0" borderId="22" xfId="1" applyFont="1" applyBorder="1" applyAlignment="1" applyProtection="1">
      <alignment horizontal="left" vertical="center" wrapText="1" indent="1"/>
    </xf>
    <xf numFmtId="164" fontId="2" fillId="0" borderId="23" xfId="1" applyNumberFormat="1" applyFont="1" applyBorder="1" applyAlignment="1" applyProtection="1">
      <alignment vertical="center"/>
    </xf>
    <xf numFmtId="0" fontId="2" fillId="0" borderId="22" xfId="1" applyFont="1" applyBorder="1" applyAlignment="1" applyProtection="1">
      <alignment horizontal="left" vertical="center" wrapText="1" indent="2"/>
    </xf>
    <xf numFmtId="164" fontId="2" fillId="0" borderId="24" xfId="1" applyNumberFormat="1" applyFont="1" applyBorder="1" applyAlignment="1" applyProtection="1">
      <alignment vertical="center"/>
    </xf>
    <xf numFmtId="0" fontId="2" fillId="2" borderId="22" xfId="1" applyFont="1" applyFill="1" applyBorder="1" applyAlignment="1" applyProtection="1">
      <alignment horizontal="left" vertical="center" wrapText="1" indent="1"/>
    </xf>
    <xf numFmtId="49" fontId="2" fillId="0" borderId="25" xfId="1" applyNumberFormat="1" applyFont="1" applyBorder="1" applyAlignment="1" applyProtection="1">
      <alignment horizontal="center" vertical="center" wrapText="1"/>
    </xf>
    <xf numFmtId="0" fontId="2" fillId="2" borderId="25" xfId="1" applyFont="1" applyFill="1" applyBorder="1" applyAlignment="1" applyProtection="1">
      <alignment horizontal="left" vertical="center" wrapText="1" indent="1"/>
    </xf>
    <xf numFmtId="164" fontId="2" fillId="5" borderId="26" xfId="1" applyNumberFormat="1" applyFont="1" applyFill="1" applyBorder="1" applyAlignment="1" applyProtection="1">
      <alignment vertical="center"/>
    </xf>
    <xf numFmtId="164" fontId="2" fillId="5" borderId="27" xfId="1" applyNumberFormat="1" applyFont="1" applyFill="1" applyBorder="1" applyAlignment="1" applyProtection="1">
      <alignment vertical="center"/>
    </xf>
    <xf numFmtId="164" fontId="2" fillId="5" borderId="11" xfId="1" applyNumberFormat="1" applyFont="1" applyFill="1" applyBorder="1" applyAlignment="1" applyProtection="1">
      <alignment vertical="center"/>
    </xf>
    <xf numFmtId="164" fontId="2" fillId="5" borderId="13" xfId="1" applyNumberFormat="1" applyFont="1" applyFill="1" applyBorder="1" applyAlignment="1" applyProtection="1">
      <alignment vertical="center"/>
    </xf>
    <xf numFmtId="0" fontId="2" fillId="0" borderId="22" xfId="1" applyFont="1" applyFill="1" applyBorder="1" applyAlignment="1" applyProtection="1">
      <alignment horizontal="left" vertical="center" wrapText="1" indent="1"/>
    </xf>
    <xf numFmtId="0" fontId="2" fillId="0" borderId="25" xfId="1" applyFont="1" applyFill="1" applyBorder="1" applyAlignment="1" applyProtection="1">
      <alignment horizontal="left" vertical="center" wrapText="1" indent="1"/>
    </xf>
    <xf numFmtId="164" fontId="2" fillId="5" borderId="28" xfId="1" applyNumberFormat="1" applyFont="1" applyFill="1" applyBorder="1" applyAlignment="1" applyProtection="1">
      <alignment vertical="center"/>
    </xf>
    <xf numFmtId="49" fontId="6" fillId="0" borderId="10" xfId="1" applyNumberFormat="1" applyFont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left" vertical="center" wrapText="1"/>
    </xf>
    <xf numFmtId="164" fontId="2" fillId="5" borderId="29" xfId="1" applyNumberFormat="1" applyFont="1" applyFill="1" applyBorder="1" applyAlignment="1" applyProtection="1">
      <alignment vertical="center"/>
    </xf>
    <xf numFmtId="164" fontId="2" fillId="5" borderId="30" xfId="1" applyNumberFormat="1" applyFont="1" applyFill="1" applyBorder="1" applyAlignment="1" applyProtection="1">
      <alignment vertical="center"/>
    </xf>
    <xf numFmtId="49" fontId="2" fillId="0" borderId="31" xfId="1" applyNumberFormat="1" applyFont="1" applyBorder="1" applyAlignment="1" applyProtection="1">
      <alignment horizontal="center" vertical="center" wrapText="1"/>
    </xf>
    <xf numFmtId="0" fontId="2" fillId="0" borderId="31" xfId="1" applyFont="1" applyBorder="1" applyAlignment="1" applyProtection="1">
      <alignment horizontal="left" vertical="center" wrapText="1" indent="2"/>
    </xf>
    <xf numFmtId="164" fontId="2" fillId="6" borderId="23" xfId="1" applyNumberFormat="1" applyFont="1" applyFill="1" applyBorder="1" applyAlignment="1" applyProtection="1">
      <alignment vertical="center"/>
      <protection locked="0"/>
    </xf>
    <xf numFmtId="164" fontId="2" fillId="6" borderId="24" xfId="1" applyNumberFormat="1" applyFont="1" applyFill="1" applyBorder="1" applyAlignment="1" applyProtection="1">
      <alignment vertical="center"/>
      <protection locked="0"/>
    </xf>
    <xf numFmtId="164" fontId="2" fillId="7" borderId="23" xfId="1" applyNumberFormat="1" applyFont="1" applyFill="1" applyBorder="1" applyAlignment="1" applyProtection="1">
      <alignment vertical="center"/>
    </xf>
    <xf numFmtId="49" fontId="6" fillId="0" borderId="19" xfId="1" applyNumberFormat="1" applyFont="1" applyBorder="1" applyAlignment="1" applyProtection="1">
      <alignment horizontal="center" vertical="center" wrapText="1"/>
    </xf>
    <xf numFmtId="0" fontId="6" fillId="0" borderId="19" xfId="1" applyFont="1" applyBorder="1" applyAlignment="1" applyProtection="1">
      <alignment horizontal="left" vertical="center" wrapText="1" indent="1"/>
    </xf>
    <xf numFmtId="164" fontId="2" fillId="7" borderId="24" xfId="1" applyNumberFormat="1" applyFont="1" applyFill="1" applyBorder="1" applyAlignment="1" applyProtection="1">
      <alignment vertical="center"/>
    </xf>
    <xf numFmtId="0" fontId="2" fillId="0" borderId="32" xfId="1" applyFont="1" applyBorder="1" applyAlignment="1" applyProtection="1">
      <alignment horizontal="left" vertical="center" wrapText="1" indent="2"/>
    </xf>
    <xf numFmtId="49" fontId="6" fillId="0" borderId="32" xfId="1" applyNumberFormat="1" applyFont="1" applyBorder="1" applyAlignment="1" applyProtection="1">
      <alignment horizontal="center" vertical="center" wrapText="1"/>
    </xf>
    <xf numFmtId="0" fontId="6" fillId="0" borderId="32" xfId="1" applyFont="1" applyFill="1" applyBorder="1" applyAlignment="1" applyProtection="1">
      <alignment horizontal="left" vertical="center" wrapText="1"/>
    </xf>
    <xf numFmtId="0" fontId="2" fillId="0" borderId="25" xfId="1" applyFont="1" applyBorder="1" applyAlignment="1" applyProtection="1">
      <alignment horizontal="left" vertical="center" wrapText="1" indent="1"/>
    </xf>
    <xf numFmtId="164" fontId="2" fillId="5" borderId="15" xfId="1" applyNumberFormat="1" applyFont="1" applyFill="1" applyBorder="1" applyAlignment="1" applyProtection="1">
      <alignment vertical="center"/>
    </xf>
    <xf numFmtId="164" fontId="2" fillId="7" borderId="16" xfId="1" applyNumberFormat="1" applyFont="1" applyFill="1" applyBorder="1" applyAlignment="1" applyProtection="1">
      <alignment vertical="center"/>
    </xf>
    <xf numFmtId="164" fontId="2" fillId="5" borderId="16" xfId="1" applyNumberFormat="1" applyFont="1" applyFill="1" applyBorder="1" applyAlignment="1" applyProtection="1">
      <alignment vertical="center"/>
    </xf>
    <xf numFmtId="164" fontId="2" fillId="5" borderId="17" xfId="1" applyNumberFormat="1" applyFont="1" applyFill="1" applyBorder="1" applyAlignment="1" applyProtection="1">
      <alignment vertical="center"/>
    </xf>
    <xf numFmtId="166" fontId="2" fillId="0" borderId="0" xfId="1" applyNumberFormat="1" applyFont="1" applyAlignment="1" applyProtection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0" fontId="6" fillId="3" borderId="6" xfId="2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166" fontId="2" fillId="5" borderId="21" xfId="1" applyNumberFormat="1" applyFont="1" applyFill="1" applyBorder="1" applyAlignment="1" applyProtection="1">
      <alignment vertical="center"/>
    </xf>
    <xf numFmtId="166" fontId="2" fillId="5" borderId="12" xfId="1" applyNumberFormat="1" applyFont="1" applyFill="1" applyBorder="1" applyAlignment="1" applyProtection="1">
      <alignment vertical="center"/>
    </xf>
    <xf numFmtId="166" fontId="2" fillId="5" borderId="23" xfId="1" applyNumberFormat="1" applyFont="1" applyFill="1" applyBorder="1" applyAlignment="1" applyProtection="1">
      <alignment vertical="center"/>
    </xf>
    <xf numFmtId="166" fontId="2" fillId="5" borderId="24" xfId="1" applyNumberFormat="1" applyFont="1" applyFill="1" applyBorder="1" applyAlignment="1" applyProtection="1">
      <alignment vertical="center"/>
    </xf>
    <xf numFmtId="166" fontId="2" fillId="0" borderId="23" xfId="1" applyNumberFormat="1" applyFont="1" applyBorder="1" applyAlignment="1" applyProtection="1">
      <alignment vertical="center"/>
    </xf>
    <xf numFmtId="166" fontId="2" fillId="0" borderId="24" xfId="1" applyNumberFormat="1" applyFont="1" applyBorder="1" applyAlignment="1" applyProtection="1">
      <alignment vertical="center"/>
    </xf>
    <xf numFmtId="166" fontId="2" fillId="5" borderId="27" xfId="1" applyNumberFormat="1" applyFont="1" applyFill="1" applyBorder="1" applyAlignment="1" applyProtection="1">
      <alignment vertical="center"/>
    </xf>
    <xf numFmtId="166" fontId="2" fillId="5" borderId="26" xfId="1" applyNumberFormat="1" applyFont="1" applyFill="1" applyBorder="1" applyAlignment="1" applyProtection="1">
      <alignment vertical="center"/>
    </xf>
    <xf numFmtId="166" fontId="2" fillId="5" borderId="11" xfId="1" applyNumberFormat="1" applyFont="1" applyFill="1" applyBorder="1" applyAlignment="1" applyProtection="1">
      <alignment vertical="center"/>
    </xf>
    <xf numFmtId="166" fontId="2" fillId="5" borderId="13" xfId="1" applyNumberFormat="1" applyFont="1" applyFill="1" applyBorder="1" applyAlignment="1" applyProtection="1">
      <alignment vertical="center"/>
    </xf>
    <xf numFmtId="166" fontId="2" fillId="5" borderId="28" xfId="1" applyNumberFormat="1" applyFont="1" applyFill="1" applyBorder="1" applyAlignment="1" applyProtection="1">
      <alignment vertical="center"/>
    </xf>
    <xf numFmtId="166" fontId="2" fillId="5" borderId="29" xfId="1" applyNumberFormat="1" applyFont="1" applyFill="1" applyBorder="1" applyAlignment="1" applyProtection="1">
      <alignment vertical="center"/>
    </xf>
    <xf numFmtId="166" fontId="2" fillId="5" borderId="30" xfId="1" applyNumberFormat="1" applyFont="1" applyFill="1" applyBorder="1" applyAlignment="1" applyProtection="1">
      <alignment vertical="center"/>
    </xf>
    <xf numFmtId="166" fontId="2" fillId="6" borderId="23" xfId="1" applyNumberFormat="1" applyFont="1" applyFill="1" applyBorder="1" applyAlignment="1" applyProtection="1">
      <alignment vertical="center"/>
      <protection locked="0"/>
    </xf>
    <xf numFmtId="166" fontId="2" fillId="6" borderId="24" xfId="1" applyNumberFormat="1" applyFont="1" applyFill="1" applyBorder="1" applyAlignment="1" applyProtection="1">
      <alignment vertical="center"/>
      <protection locked="0"/>
    </xf>
    <xf numFmtId="166" fontId="2" fillId="7" borderId="23" xfId="1" applyNumberFormat="1" applyFont="1" applyFill="1" applyBorder="1" applyAlignment="1" applyProtection="1">
      <alignment vertical="center"/>
    </xf>
    <xf numFmtId="49" fontId="6" fillId="0" borderId="33" xfId="1" applyNumberFormat="1" applyFont="1" applyBorder="1" applyAlignment="1" applyProtection="1">
      <alignment horizontal="center" vertical="center" wrapText="1"/>
    </xf>
    <xf numFmtId="0" fontId="6" fillId="0" borderId="22" xfId="1" applyFont="1" applyBorder="1" applyAlignment="1" applyProtection="1">
      <alignment horizontal="left" vertical="center" wrapText="1" indent="1"/>
    </xf>
    <xf numFmtId="166" fontId="2" fillId="7" borderId="24" xfId="1" applyNumberFormat="1" applyFont="1" applyFill="1" applyBorder="1" applyAlignment="1" applyProtection="1">
      <alignment vertical="center"/>
    </xf>
    <xf numFmtId="166" fontId="2" fillId="5" borderId="15" xfId="1" applyNumberFormat="1" applyFont="1" applyFill="1" applyBorder="1" applyAlignment="1" applyProtection="1">
      <alignment vertical="center"/>
    </xf>
    <xf numFmtId="166" fontId="2" fillId="7" borderId="16" xfId="1" applyNumberFormat="1" applyFont="1" applyFill="1" applyBorder="1" applyAlignment="1" applyProtection="1">
      <alignment vertical="center"/>
    </xf>
    <xf numFmtId="166" fontId="2" fillId="5" borderId="16" xfId="1" applyNumberFormat="1" applyFont="1" applyFill="1" applyBorder="1" applyAlignment="1" applyProtection="1">
      <alignment vertical="center"/>
    </xf>
    <xf numFmtId="166" fontId="2" fillId="5" borderId="17" xfId="1" applyNumberFormat="1" applyFont="1" applyFill="1" applyBorder="1" applyAlignment="1" applyProtection="1">
      <alignment vertical="center"/>
    </xf>
    <xf numFmtId="0" fontId="10" fillId="0" borderId="0" xfId="1" applyFont="1" applyAlignment="1" applyProtection="1">
      <alignment vertical="center" wrapText="1"/>
    </xf>
    <xf numFmtId="0" fontId="10" fillId="0" borderId="0" xfId="1" applyFont="1" applyAlignment="1" applyProtection="1">
      <alignment vertical="center"/>
    </xf>
  </cellXfs>
  <cellStyles count="8">
    <cellStyle name="Обычный" xfId="0" builtinId="0"/>
    <cellStyle name="Обычный 2 2 2" xfId="6"/>
    <cellStyle name="Обычный 3" xfId="7"/>
    <cellStyle name="Обычный 6" xfId="5"/>
    <cellStyle name="Обычный_FORM3.1" xfId="4"/>
    <cellStyle name="Обычный_methodics230802-pril1-3" xfId="1"/>
    <cellStyle name="Обычный_Книга1" xfId="2"/>
    <cellStyle name="Обычный_Образец шаблона Сетевые организации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ovaVS\Desktop\1.%20&#1055;&#1088;&#1080;&#1083;&#1086;&#1078;&#1077;&#1085;&#1080;&#1103;%20&#1074;%201-6%20%20&#1060;&#1040;&#1050;&#1058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согласования"/>
      <sheetName val="Приложение 1 "/>
      <sheetName val="Приложение 2"/>
      <sheetName val="Приложение 3"/>
      <sheetName val="Приложение 4"/>
      <sheetName val="Приложение 5"/>
      <sheetName val="Приложение 6"/>
    </sheetNames>
    <sheetDataSet>
      <sheetData sheetId="0" refreshError="1"/>
      <sheetData sheetId="1">
        <row r="3">
          <cell r="A3" t="str">
            <v>Организация: АО "ММРП"</v>
          </cell>
        </row>
        <row r="258">
          <cell r="D258">
            <v>0</v>
          </cell>
          <cell r="E258">
            <v>0</v>
          </cell>
          <cell r="H258">
            <v>0</v>
          </cell>
          <cell r="I258">
            <v>0</v>
          </cell>
        </row>
        <row r="274">
          <cell r="D274">
            <v>31334.092000000001</v>
          </cell>
          <cell r="E274">
            <v>9.3108000000000004</v>
          </cell>
          <cell r="H274">
            <v>29889.565000000002</v>
          </cell>
          <cell r="I274">
            <v>8.7620000000000005</v>
          </cell>
        </row>
        <row r="356">
          <cell r="D356">
            <v>0</v>
          </cell>
          <cell r="E356">
            <v>0</v>
          </cell>
          <cell r="H356">
            <v>0</v>
          </cell>
          <cell r="I356">
            <v>0</v>
          </cell>
        </row>
        <row r="393">
          <cell r="D393">
            <v>0</v>
          </cell>
          <cell r="E393">
            <v>0</v>
          </cell>
          <cell r="H393">
            <v>0</v>
          </cell>
          <cell r="I393">
            <v>0</v>
          </cell>
        </row>
        <row r="476">
          <cell r="D476">
            <v>11855.383</v>
          </cell>
          <cell r="E476">
            <v>3.3613</v>
          </cell>
          <cell r="H476">
            <v>11015.315000000002</v>
          </cell>
          <cell r="I476">
            <v>3.1937000000000002</v>
          </cell>
        </row>
        <row r="480">
          <cell r="D480">
            <v>19478.709000000003</v>
          </cell>
          <cell r="E480">
            <v>5.9495000000000005</v>
          </cell>
          <cell r="H480">
            <v>18874.25</v>
          </cell>
          <cell r="I480">
            <v>5.5683000000000007</v>
          </cell>
        </row>
        <row r="485">
          <cell r="D485">
            <v>0</v>
          </cell>
          <cell r="E485">
            <v>0</v>
          </cell>
          <cell r="H485">
            <v>0</v>
          </cell>
          <cell r="I485">
            <v>0</v>
          </cell>
        </row>
        <row r="501">
          <cell r="D501">
            <v>2700.4580000000005</v>
          </cell>
          <cell r="E501">
            <v>0.74239999999999995</v>
          </cell>
          <cell r="H501">
            <v>1608.9690000000001</v>
          </cell>
          <cell r="I501">
            <v>0.43769999999999998</v>
          </cell>
        </row>
        <row r="583">
          <cell r="D583">
            <v>0</v>
          </cell>
          <cell r="E583">
            <v>0</v>
          </cell>
          <cell r="H583">
            <v>0</v>
          </cell>
          <cell r="I583">
            <v>0</v>
          </cell>
        </row>
        <row r="620">
          <cell r="D620">
            <v>0</v>
          </cell>
          <cell r="E620">
            <v>0</v>
          </cell>
          <cell r="H620">
            <v>0</v>
          </cell>
          <cell r="I620">
            <v>0</v>
          </cell>
        </row>
        <row r="703">
          <cell r="D703">
            <v>189.048</v>
          </cell>
          <cell r="E703">
            <v>5.1700000000000003E-2</v>
          </cell>
          <cell r="H703">
            <v>264.73400000000004</v>
          </cell>
          <cell r="I703">
            <v>7.3300000000000004E-2</v>
          </cell>
        </row>
        <row r="706">
          <cell r="D706">
            <v>2511.4100000000008</v>
          </cell>
          <cell r="E706">
            <v>0.69069999999999998</v>
          </cell>
          <cell r="H706">
            <v>1344.2350000000001</v>
          </cell>
          <cell r="I706">
            <v>0.36439999999999995</v>
          </cell>
        </row>
        <row r="711">
          <cell r="D711">
            <v>0</v>
          </cell>
          <cell r="E711">
            <v>0</v>
          </cell>
          <cell r="H711">
            <v>0</v>
          </cell>
          <cell r="I711">
            <v>0</v>
          </cell>
        </row>
        <row r="727">
          <cell r="D727">
            <v>0</v>
          </cell>
          <cell r="E727">
            <v>0</v>
          </cell>
          <cell r="H727">
            <v>0</v>
          </cell>
          <cell r="I727">
            <v>0</v>
          </cell>
        </row>
        <row r="809">
          <cell r="D809">
            <v>0</v>
          </cell>
          <cell r="E809">
            <v>0</v>
          </cell>
          <cell r="H809">
            <v>0</v>
          </cell>
          <cell r="I809">
            <v>0</v>
          </cell>
        </row>
        <row r="816">
          <cell r="D816">
            <v>378.71300000000002</v>
          </cell>
          <cell r="E816">
            <v>0.1166</v>
          </cell>
          <cell r="H816">
            <v>229.40199999999999</v>
          </cell>
          <cell r="I816">
            <v>6.6799999999999998E-2</v>
          </cell>
        </row>
        <row r="846">
          <cell r="D846">
            <v>1092.633</v>
          </cell>
          <cell r="E846">
            <v>0.25169999999999998</v>
          </cell>
          <cell r="H846">
            <v>0</v>
          </cell>
          <cell r="I846">
            <v>0</v>
          </cell>
        </row>
        <row r="932">
          <cell r="D932">
            <v>1848.3070000000007</v>
          </cell>
          <cell r="E932">
            <v>0.57120000000000015</v>
          </cell>
          <cell r="H932">
            <v>1529.4850000000006</v>
          </cell>
          <cell r="I932">
            <v>0.44280000000000097</v>
          </cell>
        </row>
        <row r="937">
          <cell r="D937">
            <v>0</v>
          </cell>
          <cell r="E937">
            <v>0</v>
          </cell>
          <cell r="H937">
            <v>0</v>
          </cell>
          <cell r="I937">
            <v>0</v>
          </cell>
        </row>
        <row r="952">
          <cell r="D952">
            <v>0</v>
          </cell>
          <cell r="E952">
            <v>0</v>
          </cell>
          <cell r="H952">
            <v>0</v>
          </cell>
          <cell r="I952">
            <v>0</v>
          </cell>
        </row>
        <row r="1034">
          <cell r="D1034">
            <v>0</v>
          </cell>
          <cell r="E1034">
            <v>0</v>
          </cell>
          <cell r="H1034">
            <v>0</v>
          </cell>
          <cell r="I1034">
            <v>0</v>
          </cell>
        </row>
        <row r="1041">
          <cell r="D1041">
            <v>41.435000000000002</v>
          </cell>
          <cell r="E1041">
            <v>1.29E-2</v>
          </cell>
          <cell r="H1041">
            <v>20.327999999999999</v>
          </cell>
          <cell r="I1041">
            <v>6.7499999999999999E-3</v>
          </cell>
        </row>
        <row r="1071">
          <cell r="D1071">
            <v>28.673999999999999</v>
          </cell>
          <cell r="E1071">
            <v>8.9999999999999993E-3</v>
          </cell>
          <cell r="H1071">
            <v>21.138999999999999</v>
          </cell>
          <cell r="I1071">
            <v>7.0000000000000001E-3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5"/>
  <sheetViews>
    <sheetView tabSelected="1" topLeftCell="C7" zoomScale="80" zoomScaleNormal="80" workbookViewId="0">
      <selection activeCell="P7" sqref="P7:T7"/>
    </sheetView>
  </sheetViews>
  <sheetFormatPr defaultColWidth="9.140625" defaultRowHeight="11.25" x14ac:dyDescent="0.25"/>
  <cols>
    <col min="1" max="2" width="0" style="1" hidden="1" customWidth="1"/>
    <col min="3" max="3" width="2.7109375" style="1" customWidth="1"/>
    <col min="4" max="4" width="6.7109375" style="1" customWidth="1"/>
    <col min="5" max="5" width="45.7109375" style="2" customWidth="1"/>
    <col min="6" max="6" width="11.7109375" style="1" customWidth="1"/>
    <col min="7" max="7" width="12.42578125" style="1" customWidth="1"/>
    <col min="8" max="8" width="10.42578125" style="1" customWidth="1"/>
    <col min="9" max="9" width="13.42578125" style="1" customWidth="1"/>
    <col min="10" max="10" width="13.85546875" style="1" customWidth="1"/>
    <col min="11" max="11" width="13.42578125" style="1" customWidth="1"/>
    <col min="12" max="12" width="11" style="1" customWidth="1"/>
    <col min="13" max="13" width="14.140625" style="1" customWidth="1"/>
    <col min="14" max="14" width="12.7109375" style="1" customWidth="1"/>
    <col min="15" max="15" width="10.42578125" style="1" customWidth="1"/>
    <col min="16" max="16" width="10.85546875" style="1" customWidth="1"/>
    <col min="17" max="17" width="11.85546875" style="1" customWidth="1"/>
    <col min="18" max="18" width="10.7109375" style="1" customWidth="1"/>
    <col min="19" max="19" width="10.42578125" style="1" customWidth="1"/>
    <col min="20" max="20" width="10.140625" style="1" customWidth="1"/>
    <col min="21" max="22" width="2.5703125" style="1" customWidth="1"/>
    <col min="23" max="16384" width="9.140625" style="1"/>
  </cols>
  <sheetData>
    <row r="1" spans="3:21" ht="11.45" hidden="1" customHeight="1" x14ac:dyDescent="0.25"/>
    <row r="2" spans="3:21" ht="11.45" hidden="1" customHeight="1" x14ac:dyDescent="0.25"/>
    <row r="3" spans="3:21" ht="11.45" hidden="1" customHeight="1" x14ac:dyDescent="0.25"/>
    <row r="4" spans="3:21" ht="11.45" hidden="1" customHeight="1" x14ac:dyDescent="0.25"/>
    <row r="5" spans="3:21" ht="11.45" hidden="1" customHeight="1" x14ac:dyDescent="0.25"/>
    <row r="6" spans="3:21" ht="11.45" hidden="1" customHeight="1" x14ac:dyDescent="0.25"/>
    <row r="7" spans="3:21" s="3" customFormat="1" ht="54.6" customHeight="1" x14ac:dyDescent="0.25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</row>
    <row r="8" spans="3:21" ht="12" customHeight="1" x14ac:dyDescent="0.25">
      <c r="C8" s="6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3:21" ht="15" customHeight="1" x14ac:dyDescent="0.25">
      <c r="C9" s="11"/>
      <c r="D9" s="12" t="s"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3:21" ht="15" customHeight="1" x14ac:dyDescent="0.25">
      <c r="C10" s="11"/>
      <c r="D10" s="15" t="str">
        <f>'[1]Приложение 1 '!A3</f>
        <v>Организация: АО "ММРП"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4"/>
    </row>
    <row r="11" spans="3:21" ht="15" customHeight="1" thickBot="1" x14ac:dyDescent="0.3">
      <c r="C11" s="11"/>
      <c r="D11" s="17" t="s">
        <v>1</v>
      </c>
      <c r="E11" s="18" t="s">
        <v>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4"/>
    </row>
    <row r="12" spans="3:21" ht="15" customHeight="1" x14ac:dyDescent="0.25">
      <c r="C12" s="11"/>
      <c r="D12" s="20" t="s">
        <v>3</v>
      </c>
      <c r="E12" s="21" t="s">
        <v>4</v>
      </c>
      <c r="F12" s="22" t="s">
        <v>5</v>
      </c>
      <c r="G12" s="23"/>
      <c r="H12" s="23"/>
      <c r="I12" s="23"/>
      <c r="J12" s="24"/>
      <c r="K12" s="22" t="s">
        <v>6</v>
      </c>
      <c r="L12" s="23"/>
      <c r="M12" s="23"/>
      <c r="N12" s="23"/>
      <c r="O12" s="24"/>
      <c r="P12" s="22" t="s">
        <v>7</v>
      </c>
      <c r="Q12" s="23"/>
      <c r="R12" s="23"/>
      <c r="S12" s="23"/>
      <c r="T12" s="24"/>
      <c r="U12" s="14"/>
    </row>
    <row r="13" spans="3:21" ht="13.15" customHeight="1" thickBot="1" x14ac:dyDescent="0.3">
      <c r="C13" s="11"/>
      <c r="D13" s="25"/>
      <c r="E13" s="26"/>
      <c r="F13" s="27" t="s">
        <v>8</v>
      </c>
      <c r="G13" s="28" t="s">
        <v>9</v>
      </c>
      <c r="H13" s="29" t="s">
        <v>10</v>
      </c>
      <c r="I13" s="29" t="s">
        <v>11</v>
      </c>
      <c r="J13" s="30" t="s">
        <v>12</v>
      </c>
      <c r="K13" s="27" t="s">
        <v>8</v>
      </c>
      <c r="L13" s="28" t="s">
        <v>9</v>
      </c>
      <c r="M13" s="29" t="s">
        <v>10</v>
      </c>
      <c r="N13" s="29" t="s">
        <v>11</v>
      </c>
      <c r="O13" s="30" t="s">
        <v>12</v>
      </c>
      <c r="P13" s="27" t="s">
        <v>8</v>
      </c>
      <c r="Q13" s="28" t="s">
        <v>9</v>
      </c>
      <c r="R13" s="29" t="s">
        <v>10</v>
      </c>
      <c r="S13" s="29" t="s">
        <v>11</v>
      </c>
      <c r="T13" s="30" t="s">
        <v>12</v>
      </c>
      <c r="U13" s="14"/>
    </row>
    <row r="14" spans="3:21" ht="12" thickBot="1" x14ac:dyDescent="0.3">
      <c r="C14" s="11"/>
      <c r="D14" s="31">
        <v>1</v>
      </c>
      <c r="E14" s="32">
        <f t="shared" ref="E14:T14" si="0">D14+1</f>
        <v>2</v>
      </c>
      <c r="F14" s="32">
        <f t="shared" si="0"/>
        <v>3</v>
      </c>
      <c r="G14" s="32">
        <f t="shared" si="0"/>
        <v>4</v>
      </c>
      <c r="H14" s="32">
        <f t="shared" si="0"/>
        <v>5</v>
      </c>
      <c r="I14" s="32">
        <f t="shared" si="0"/>
        <v>6</v>
      </c>
      <c r="J14" s="32">
        <f t="shared" si="0"/>
        <v>7</v>
      </c>
      <c r="K14" s="32">
        <f t="shared" si="0"/>
        <v>8</v>
      </c>
      <c r="L14" s="32">
        <f t="shared" si="0"/>
        <v>9</v>
      </c>
      <c r="M14" s="32">
        <f t="shared" si="0"/>
        <v>10</v>
      </c>
      <c r="N14" s="32">
        <f t="shared" si="0"/>
        <v>11</v>
      </c>
      <c r="O14" s="32">
        <f t="shared" si="0"/>
        <v>12</v>
      </c>
      <c r="P14" s="32">
        <f t="shared" si="0"/>
        <v>13</v>
      </c>
      <c r="Q14" s="32">
        <f t="shared" si="0"/>
        <v>14</v>
      </c>
      <c r="R14" s="32">
        <f t="shared" si="0"/>
        <v>15</v>
      </c>
      <c r="S14" s="32">
        <f t="shared" si="0"/>
        <v>16</v>
      </c>
      <c r="T14" s="32">
        <f t="shared" si="0"/>
        <v>17</v>
      </c>
      <c r="U14" s="14"/>
    </row>
    <row r="15" spans="3:21" ht="13.15" customHeight="1" x14ac:dyDescent="0.25">
      <c r="C15" s="11"/>
      <c r="D15" s="33" t="s">
        <v>13</v>
      </c>
      <c r="E15" s="34" t="s">
        <v>14</v>
      </c>
      <c r="F15" s="35">
        <f>F21+F22+F23+F16</f>
        <v>34034.550000000003</v>
      </c>
      <c r="G15" s="36">
        <f>G21+G22+G23+G16</f>
        <v>31334.092000000001</v>
      </c>
      <c r="H15" s="36">
        <f>H17+H21+H22+H23+H16</f>
        <v>2700.4580000000005</v>
      </c>
      <c r="I15" s="36">
        <f t="shared" ref="I15:J15" si="1">I17+I21+I22+I23+I16</f>
        <v>21990.119000000002</v>
      </c>
      <c r="J15" s="36">
        <f t="shared" si="1"/>
        <v>1848.3070000000007</v>
      </c>
      <c r="K15" s="35">
        <f>K21+K22+K23+K16</f>
        <v>31498.534000000003</v>
      </c>
      <c r="L15" s="36">
        <f>L21+L22+L23+L16</f>
        <v>29889.565000000002</v>
      </c>
      <c r="M15" s="36">
        <f>M17+M21+M22+M23+M16</f>
        <v>1608.9690000000001</v>
      </c>
      <c r="N15" s="36">
        <f t="shared" ref="N15:O15" si="2">N17+N21+N22+N23+N16</f>
        <v>20218.485000000001</v>
      </c>
      <c r="O15" s="36">
        <f t="shared" si="2"/>
        <v>1529.4850000000006</v>
      </c>
      <c r="P15" s="35">
        <f>P21+P22+P23</f>
        <v>0</v>
      </c>
      <c r="Q15" s="36">
        <f>Q21+Q22+Q23+Q16</f>
        <v>61223.657000000007</v>
      </c>
      <c r="R15" s="36">
        <f>R17+R21+R22+R23+R16</f>
        <v>4309.4270000000006</v>
      </c>
      <c r="S15" s="36">
        <f t="shared" ref="S15:T15" si="3">S17+S21+S22+S23+S16</f>
        <v>42208.604000000007</v>
      </c>
      <c r="T15" s="36">
        <f t="shared" si="3"/>
        <v>3377.7920000000013</v>
      </c>
      <c r="U15" s="14"/>
    </row>
    <row r="16" spans="3:21" ht="12" customHeight="1" x14ac:dyDescent="0.25">
      <c r="C16" s="11"/>
      <c r="D16" s="37" t="s">
        <v>15</v>
      </c>
      <c r="E16" s="38" t="s">
        <v>16</v>
      </c>
      <c r="F16" s="35">
        <f>G16+H16+I16+J16</f>
        <v>34034.550000000003</v>
      </c>
      <c r="G16" s="39">
        <f>'[1]Приложение 1 '!D274-G23</f>
        <v>31334.092000000001</v>
      </c>
      <c r="H16" s="39">
        <f>'[1]Приложение 1 '!D501-H23</f>
        <v>2700.4580000000005</v>
      </c>
      <c r="I16" s="39">
        <f>'[1]Приложение 1 '!D727-I23</f>
        <v>0</v>
      </c>
      <c r="J16" s="40">
        <f>'[1]Приложение 1 '!D952-J23</f>
        <v>0</v>
      </c>
      <c r="K16" s="35">
        <f>L16+M16+N16+O16</f>
        <v>31498.534000000003</v>
      </c>
      <c r="L16" s="39">
        <f>'[1]Приложение 1 '!H274-L23</f>
        <v>29889.565000000002</v>
      </c>
      <c r="M16" s="39">
        <f>'[1]Приложение 1 '!H501-M23</f>
        <v>1608.9690000000001</v>
      </c>
      <c r="N16" s="39">
        <f>'[1]Приложение 1 '!H727-N23</f>
        <v>0</v>
      </c>
      <c r="O16" s="40">
        <f>'[1]Приложение 1 '!H952-O23</f>
        <v>0</v>
      </c>
      <c r="P16" s="35">
        <f>Q16+R16+S16+T16</f>
        <v>65533.08400000001</v>
      </c>
      <c r="Q16" s="39">
        <f>G16+L16</f>
        <v>61223.657000000007</v>
      </c>
      <c r="R16" s="39">
        <f>H16+M16</f>
        <v>4309.4270000000006</v>
      </c>
      <c r="S16" s="39">
        <f>I16+N16</f>
        <v>0</v>
      </c>
      <c r="T16" s="39">
        <f>J16+O16</f>
        <v>0</v>
      </c>
      <c r="U16" s="14"/>
    </row>
    <row r="17" spans="3:21" ht="13.15" customHeight="1" x14ac:dyDescent="0.25">
      <c r="C17" s="11"/>
      <c r="D17" s="37"/>
      <c r="E17" s="41" t="s">
        <v>17</v>
      </c>
      <c r="F17" s="35">
        <f t="shared" ref="F17:F24" si="4">G17+H17+I17+J17</f>
        <v>23838.426000000003</v>
      </c>
      <c r="G17" s="42"/>
      <c r="H17" s="39">
        <f>H18</f>
        <v>0</v>
      </c>
      <c r="I17" s="39">
        <f>I18+I19</f>
        <v>21990.119000000002</v>
      </c>
      <c r="J17" s="40">
        <f>J19+J20</f>
        <v>1848.3070000000007</v>
      </c>
      <c r="K17" s="35">
        <f t="shared" ref="K17:K24" si="5">L17+M17+N17+O17</f>
        <v>21747.97</v>
      </c>
      <c r="L17" s="42"/>
      <c r="M17" s="39">
        <f>M18</f>
        <v>0</v>
      </c>
      <c r="N17" s="39">
        <f>N18+N19</f>
        <v>20218.485000000001</v>
      </c>
      <c r="O17" s="40">
        <f>O19+O20</f>
        <v>1529.4850000000006</v>
      </c>
      <c r="P17" s="35">
        <f>Q17+R17+S17+T17</f>
        <v>45586.396000000008</v>
      </c>
      <c r="Q17" s="42"/>
      <c r="R17" s="39">
        <f>R18</f>
        <v>0</v>
      </c>
      <c r="S17" s="39">
        <f>S18+S19</f>
        <v>42208.604000000007</v>
      </c>
      <c r="T17" s="40">
        <f>T19+T20</f>
        <v>3377.7920000000013</v>
      </c>
      <c r="U17" s="14"/>
    </row>
    <row r="18" spans="3:21" ht="12.6" customHeight="1" x14ac:dyDescent="0.25">
      <c r="C18" s="11"/>
      <c r="D18" s="37"/>
      <c r="E18" s="43" t="s">
        <v>9</v>
      </c>
      <c r="F18" s="35">
        <f t="shared" si="4"/>
        <v>19478.709000000003</v>
      </c>
      <c r="G18" s="42"/>
      <c r="H18" s="39">
        <f>'[1]Приложение 1 '!D479</f>
        <v>0</v>
      </c>
      <c r="I18" s="39">
        <f>'[1]Приложение 1 '!D480</f>
        <v>19478.709000000003</v>
      </c>
      <c r="J18" s="44"/>
      <c r="K18" s="35">
        <f t="shared" si="5"/>
        <v>18874.25</v>
      </c>
      <c r="L18" s="42"/>
      <c r="M18" s="39">
        <f>'[1]Приложение 1 '!H479</f>
        <v>0</v>
      </c>
      <c r="N18" s="39">
        <f>'[1]Приложение 1 '!H480</f>
        <v>18874.25</v>
      </c>
      <c r="O18" s="44"/>
      <c r="P18" s="35">
        <f t="shared" ref="P18:P24" si="6">Q18+R18+S18+T18</f>
        <v>38352.959000000003</v>
      </c>
      <c r="Q18" s="42"/>
      <c r="R18" s="39">
        <f>H18+M18</f>
        <v>0</v>
      </c>
      <c r="S18" s="39">
        <f>I18+N18</f>
        <v>38352.959000000003</v>
      </c>
      <c r="T18" s="44"/>
      <c r="U18" s="14"/>
    </row>
    <row r="19" spans="3:21" ht="12" customHeight="1" x14ac:dyDescent="0.25">
      <c r="C19" s="11"/>
      <c r="D19" s="37"/>
      <c r="E19" s="43" t="s">
        <v>18</v>
      </c>
      <c r="F19" s="35">
        <f t="shared" si="4"/>
        <v>2511.4100000000008</v>
      </c>
      <c r="G19" s="42"/>
      <c r="H19" s="42"/>
      <c r="I19" s="39">
        <f>'[1]Приложение 1 '!D706</f>
        <v>2511.4100000000008</v>
      </c>
      <c r="J19" s="40">
        <f>'[1]Приложение 1 '!D707</f>
        <v>0</v>
      </c>
      <c r="K19" s="35">
        <f t="shared" si="5"/>
        <v>1344.2350000000001</v>
      </c>
      <c r="L19" s="42"/>
      <c r="M19" s="42"/>
      <c r="N19" s="39">
        <f>'[1]Приложение 1 '!H706</f>
        <v>1344.2350000000001</v>
      </c>
      <c r="O19" s="40">
        <f>'[1]Приложение 1 '!H707</f>
        <v>0</v>
      </c>
      <c r="P19" s="35">
        <f t="shared" si="6"/>
        <v>3855.6450000000009</v>
      </c>
      <c r="Q19" s="42"/>
      <c r="R19" s="42"/>
      <c r="S19" s="39">
        <f>I19+N19</f>
        <v>3855.6450000000009</v>
      </c>
      <c r="T19" s="39">
        <f>J19+O19</f>
        <v>0</v>
      </c>
      <c r="U19" s="14"/>
    </row>
    <row r="20" spans="3:21" ht="11.45" customHeight="1" x14ac:dyDescent="0.25">
      <c r="C20" s="11"/>
      <c r="D20" s="37"/>
      <c r="E20" s="43" t="s">
        <v>19</v>
      </c>
      <c r="F20" s="35">
        <f t="shared" si="4"/>
        <v>1848.3070000000007</v>
      </c>
      <c r="G20" s="42"/>
      <c r="H20" s="42"/>
      <c r="I20" s="42"/>
      <c r="J20" s="40">
        <f>'[1]Приложение 1 '!D932</f>
        <v>1848.3070000000007</v>
      </c>
      <c r="K20" s="35">
        <f t="shared" si="5"/>
        <v>1529.4850000000006</v>
      </c>
      <c r="L20" s="42"/>
      <c r="M20" s="42"/>
      <c r="N20" s="42"/>
      <c r="O20" s="40">
        <f>'[1]Приложение 1 '!H932</f>
        <v>1529.4850000000006</v>
      </c>
      <c r="P20" s="35">
        <f t="shared" si="6"/>
        <v>3377.7920000000013</v>
      </c>
      <c r="Q20" s="42"/>
      <c r="R20" s="42"/>
      <c r="S20" s="42"/>
      <c r="T20" s="39">
        <f t="shared" ref="T20:T24" si="7">J20+O20</f>
        <v>3377.7920000000013</v>
      </c>
      <c r="U20" s="14"/>
    </row>
    <row r="21" spans="3:21" ht="11.45" customHeight="1" x14ac:dyDescent="0.25">
      <c r="C21" s="11"/>
      <c r="D21" s="37" t="s">
        <v>20</v>
      </c>
      <c r="E21" s="45" t="s">
        <v>21</v>
      </c>
      <c r="F21" s="35">
        <f t="shared" si="4"/>
        <v>0</v>
      </c>
      <c r="G21" s="39">
        <f>'[1]Приложение 1 '!D258</f>
        <v>0</v>
      </c>
      <c r="H21" s="39">
        <f>'[1]Приложение 1 '!D485</f>
        <v>0</v>
      </c>
      <c r="I21" s="39">
        <f>'[1]Приложение 1 '!D711</f>
        <v>0</v>
      </c>
      <c r="J21" s="39">
        <f>'[1]Приложение 1 '!D937</f>
        <v>0</v>
      </c>
      <c r="K21" s="35">
        <f t="shared" si="5"/>
        <v>0</v>
      </c>
      <c r="L21" s="39">
        <f>'[1]Приложение 1 '!H258</f>
        <v>0</v>
      </c>
      <c r="M21" s="39">
        <f>'[1]Приложение 1 '!H485</f>
        <v>0</v>
      </c>
      <c r="N21" s="39">
        <f>'[1]Приложение 1 '!H711</f>
        <v>0</v>
      </c>
      <c r="O21" s="39">
        <f>'[1]Приложение 1 '!H937</f>
        <v>0</v>
      </c>
      <c r="P21" s="35">
        <f t="shared" si="6"/>
        <v>0</v>
      </c>
      <c r="Q21" s="39">
        <f t="shared" ref="Q21:S24" si="8">G21+L21</f>
        <v>0</v>
      </c>
      <c r="R21" s="39">
        <f t="shared" si="8"/>
        <v>0</v>
      </c>
      <c r="S21" s="39">
        <f t="shared" si="8"/>
        <v>0</v>
      </c>
      <c r="T21" s="39">
        <f t="shared" si="7"/>
        <v>0</v>
      </c>
      <c r="U21" s="14"/>
    </row>
    <row r="22" spans="3:21" ht="15.6" customHeight="1" x14ac:dyDescent="0.25">
      <c r="C22" s="11"/>
      <c r="D22" s="37" t="s">
        <v>22</v>
      </c>
      <c r="E22" s="45" t="s">
        <v>23</v>
      </c>
      <c r="F22" s="35">
        <f t="shared" si="4"/>
        <v>0</v>
      </c>
      <c r="G22" s="39">
        <f>'[1]Приложение 1 '!D356</f>
        <v>0</v>
      </c>
      <c r="H22" s="39">
        <f>'[1]Приложение 1 '!D583</f>
        <v>0</v>
      </c>
      <c r="I22" s="39">
        <f>'[1]Приложение 1 '!D809</f>
        <v>0</v>
      </c>
      <c r="J22" s="39">
        <f>'[1]Приложение 1 '!D1034</f>
        <v>0</v>
      </c>
      <c r="K22" s="35">
        <f t="shared" si="5"/>
        <v>0</v>
      </c>
      <c r="L22" s="39">
        <f>'[1]Приложение 1 '!H356</f>
        <v>0</v>
      </c>
      <c r="M22" s="39">
        <f>'[1]Приложение 1 '!H583</f>
        <v>0</v>
      </c>
      <c r="N22" s="39">
        <f>'[1]Приложение 1 '!H809</f>
        <v>0</v>
      </c>
      <c r="O22" s="39">
        <f>'[1]Приложение 1 '!H1034</f>
        <v>0</v>
      </c>
      <c r="P22" s="35">
        <f t="shared" si="6"/>
        <v>0</v>
      </c>
      <c r="Q22" s="39">
        <f t="shared" si="8"/>
        <v>0</v>
      </c>
      <c r="R22" s="39">
        <f t="shared" si="8"/>
        <v>0</v>
      </c>
      <c r="S22" s="39">
        <f t="shared" si="8"/>
        <v>0</v>
      </c>
      <c r="T22" s="39">
        <f t="shared" si="7"/>
        <v>0</v>
      </c>
      <c r="U22" s="14"/>
    </row>
    <row r="23" spans="3:21" ht="17.45" customHeight="1" thickBot="1" x14ac:dyDescent="0.3">
      <c r="C23" s="11"/>
      <c r="D23" s="46" t="s">
        <v>24</v>
      </c>
      <c r="E23" s="47" t="s">
        <v>25</v>
      </c>
      <c r="F23" s="48">
        <f t="shared" si="4"/>
        <v>0</v>
      </c>
      <c r="G23" s="49">
        <f>'[1]Приложение 1 '!D306</f>
        <v>0</v>
      </c>
      <c r="H23" s="49">
        <f>'[1]Приложение 1 '!D533</f>
        <v>0</v>
      </c>
      <c r="I23" s="49">
        <f>'[1]Приложение 1 '!D759</f>
        <v>0</v>
      </c>
      <c r="J23" s="49">
        <f>'[1]Приложение 1 '!D984</f>
        <v>0</v>
      </c>
      <c r="K23" s="48">
        <f t="shared" si="5"/>
        <v>0</v>
      </c>
      <c r="L23" s="49">
        <f>'[1]Приложение 1 '!H306</f>
        <v>0</v>
      </c>
      <c r="M23" s="49">
        <f>'[1]Приложение 1 '!H533</f>
        <v>0</v>
      </c>
      <c r="N23" s="49">
        <f>'[1]Приложение 1 '!H759</f>
        <v>0</v>
      </c>
      <c r="O23" s="49">
        <f>'[1]Приложение 1 '!H984</f>
        <v>0</v>
      </c>
      <c r="P23" s="48">
        <f t="shared" si="6"/>
        <v>0</v>
      </c>
      <c r="Q23" s="49">
        <f t="shared" si="8"/>
        <v>0</v>
      </c>
      <c r="R23" s="49">
        <f t="shared" si="8"/>
        <v>0</v>
      </c>
      <c r="S23" s="49">
        <f t="shared" si="8"/>
        <v>0</v>
      </c>
      <c r="T23" s="39">
        <f t="shared" si="7"/>
        <v>0</v>
      </c>
      <c r="U23" s="14"/>
    </row>
    <row r="24" spans="3:21" ht="13.9" customHeight="1" x14ac:dyDescent="0.25">
      <c r="C24" s="11"/>
      <c r="D24" s="33" t="s">
        <v>26</v>
      </c>
      <c r="E24" s="34" t="s">
        <v>27</v>
      </c>
      <c r="F24" s="50">
        <f t="shared" si="4"/>
        <v>420.14800000000002</v>
      </c>
      <c r="G24" s="36">
        <f>G26+G27</f>
        <v>0</v>
      </c>
      <c r="H24" s="36">
        <f>H26+H27</f>
        <v>0</v>
      </c>
      <c r="I24" s="36">
        <f>I26+I27</f>
        <v>378.71300000000002</v>
      </c>
      <c r="J24" s="51">
        <f>J26+J27</f>
        <v>41.435000000000002</v>
      </c>
      <c r="K24" s="50">
        <f t="shared" si="5"/>
        <v>249.73</v>
      </c>
      <c r="L24" s="36">
        <f>L26+L27</f>
        <v>0</v>
      </c>
      <c r="M24" s="36">
        <f>M26+M27</f>
        <v>0</v>
      </c>
      <c r="N24" s="36">
        <f>N26+N27</f>
        <v>229.40199999999999</v>
      </c>
      <c r="O24" s="51">
        <f>O26+O27</f>
        <v>20.327999999999999</v>
      </c>
      <c r="P24" s="50">
        <f t="shared" si="6"/>
        <v>669.87800000000004</v>
      </c>
      <c r="Q24" s="36">
        <f t="shared" si="8"/>
        <v>0</v>
      </c>
      <c r="R24" s="36">
        <f t="shared" si="8"/>
        <v>0</v>
      </c>
      <c r="S24" s="36">
        <f t="shared" si="8"/>
        <v>608.11500000000001</v>
      </c>
      <c r="T24" s="51">
        <f t="shared" si="7"/>
        <v>61.763000000000005</v>
      </c>
      <c r="U24" s="14"/>
    </row>
    <row r="25" spans="3:21" ht="13.15" customHeight="1" x14ac:dyDescent="0.25">
      <c r="C25" s="11"/>
      <c r="D25" s="37"/>
      <c r="E25" s="52" t="s">
        <v>28</v>
      </c>
      <c r="F25" s="35">
        <f t="shared" ref="F25:T25" si="9">IF(F15=0,0,F24/F15*100)</f>
        <v>1.2344749673493554</v>
      </c>
      <c r="G25" s="39">
        <f t="shared" si="9"/>
        <v>0</v>
      </c>
      <c r="H25" s="39">
        <f t="shared" si="9"/>
        <v>0</v>
      </c>
      <c r="I25" s="39">
        <f t="shared" si="9"/>
        <v>1.7221962282241401</v>
      </c>
      <c r="J25" s="40">
        <f t="shared" si="9"/>
        <v>2.2417812625283564</v>
      </c>
      <c r="K25" s="35">
        <f t="shared" si="9"/>
        <v>0.79283054887570314</v>
      </c>
      <c r="L25" s="39">
        <f t="shared" si="9"/>
        <v>0</v>
      </c>
      <c r="M25" s="39">
        <f t="shared" si="9"/>
        <v>0</v>
      </c>
      <c r="N25" s="39">
        <f t="shared" si="9"/>
        <v>1.1346151801185895</v>
      </c>
      <c r="O25" s="40">
        <f t="shared" si="9"/>
        <v>1.3290748193019213</v>
      </c>
      <c r="P25" s="35">
        <f t="shared" si="9"/>
        <v>0</v>
      </c>
      <c r="Q25" s="39">
        <f t="shared" si="9"/>
        <v>0</v>
      </c>
      <c r="R25" s="39">
        <f t="shared" si="9"/>
        <v>0</v>
      </c>
      <c r="S25" s="39">
        <f t="shared" si="9"/>
        <v>1.4407370592024316</v>
      </c>
      <c r="T25" s="40">
        <f t="shared" si="9"/>
        <v>1.8285021694645494</v>
      </c>
      <c r="U25" s="14"/>
    </row>
    <row r="26" spans="3:21" ht="13.15" customHeight="1" x14ac:dyDescent="0.25">
      <c r="C26" s="11"/>
      <c r="D26" s="37" t="s">
        <v>29</v>
      </c>
      <c r="E26" s="52" t="s">
        <v>30</v>
      </c>
      <c r="F26" s="35">
        <f t="shared" ref="F26:F40" si="10">G26+H26+I26+J26</f>
        <v>420.14800000000002</v>
      </c>
      <c r="G26" s="39">
        <f>'[1]Приложение 1 '!D363</f>
        <v>0</v>
      </c>
      <c r="H26" s="39">
        <f>'[1]Приложение 1 '!D590</f>
        <v>0</v>
      </c>
      <c r="I26" s="39">
        <f>'[1]Приложение 1 '!D816</f>
        <v>378.71300000000002</v>
      </c>
      <c r="J26" s="40">
        <f>'[1]Приложение 1 '!D1041</f>
        <v>41.435000000000002</v>
      </c>
      <c r="K26" s="35">
        <f t="shared" ref="K26:K40" si="11">L26+M26+N26+O26</f>
        <v>249.73</v>
      </c>
      <c r="L26" s="39">
        <f>'[1]Приложение 1 '!H363</f>
        <v>0</v>
      </c>
      <c r="M26" s="39">
        <f>'[1]Приложение 1 '!H590</f>
        <v>0</v>
      </c>
      <c r="N26" s="39">
        <f>'[1]Приложение 1 '!H816</f>
        <v>229.40199999999999</v>
      </c>
      <c r="O26" s="40">
        <f>'[1]Приложение 1 '!H1041</f>
        <v>20.327999999999999</v>
      </c>
      <c r="P26" s="35">
        <f t="shared" ref="P26:P40" si="12">Q26+R26+S26+T26</f>
        <v>669.87800000000004</v>
      </c>
      <c r="Q26" s="39">
        <f t="shared" ref="Q26:T40" si="13">G26+L26</f>
        <v>0</v>
      </c>
      <c r="R26" s="39">
        <f t="shared" si="13"/>
        <v>0</v>
      </c>
      <c r="S26" s="39">
        <f t="shared" si="13"/>
        <v>608.11500000000001</v>
      </c>
      <c r="T26" s="40">
        <f t="shared" si="13"/>
        <v>61.763000000000005</v>
      </c>
      <c r="U26" s="14"/>
    </row>
    <row r="27" spans="3:21" ht="12" customHeight="1" thickBot="1" x14ac:dyDescent="0.3">
      <c r="C27" s="11"/>
      <c r="D27" s="46" t="s">
        <v>31</v>
      </c>
      <c r="E27" s="53" t="s">
        <v>32</v>
      </c>
      <c r="F27" s="48">
        <f t="shared" si="10"/>
        <v>0</v>
      </c>
      <c r="G27" s="49">
        <f>'[1]Приложение 1 '!D364</f>
        <v>0</v>
      </c>
      <c r="H27" s="49">
        <f>'[1]Приложение 1 '!D591</f>
        <v>0</v>
      </c>
      <c r="I27" s="49">
        <f>'[1]Приложение 1 '!D817</f>
        <v>0</v>
      </c>
      <c r="J27" s="54">
        <f>'[1]Приложение 1 '!D1042</f>
        <v>0</v>
      </c>
      <c r="K27" s="48">
        <f t="shared" si="11"/>
        <v>0</v>
      </c>
      <c r="L27" s="49">
        <f>'[1]Приложение 1 '!H364</f>
        <v>0</v>
      </c>
      <c r="M27" s="49">
        <f>'[1]Приложение 1 '!H591</f>
        <v>0</v>
      </c>
      <c r="N27" s="49">
        <f>'[1]Приложение 1 '!H817</f>
        <v>0</v>
      </c>
      <c r="O27" s="54">
        <f>'[1]Приложение 1 '!H1042</f>
        <v>0</v>
      </c>
      <c r="P27" s="48">
        <f t="shared" si="12"/>
        <v>0</v>
      </c>
      <c r="Q27" s="49">
        <f t="shared" si="13"/>
        <v>0</v>
      </c>
      <c r="R27" s="49">
        <f t="shared" si="13"/>
        <v>0</v>
      </c>
      <c r="S27" s="49">
        <f t="shared" si="13"/>
        <v>0</v>
      </c>
      <c r="T27" s="54">
        <f t="shared" si="13"/>
        <v>0</v>
      </c>
      <c r="U27" s="14"/>
    </row>
    <row r="28" spans="3:21" ht="27.6" customHeight="1" thickBot="1" x14ac:dyDescent="0.3">
      <c r="C28" s="11"/>
      <c r="D28" s="55" t="s">
        <v>33</v>
      </c>
      <c r="E28" s="56" t="s">
        <v>34</v>
      </c>
      <c r="F28" s="57">
        <f t="shared" si="10"/>
        <v>12044.431</v>
      </c>
      <c r="G28" s="58">
        <f>'[1]Приложение 1 '!D476</f>
        <v>11855.383</v>
      </c>
      <c r="H28" s="58">
        <f>'[1]Приложение 1 '!D703</f>
        <v>189.048</v>
      </c>
      <c r="I28" s="58">
        <f>'[1]Приложение 1 '!D929</f>
        <v>0</v>
      </c>
      <c r="J28" s="58">
        <f>'[1]Приложение 1 '!D1154</f>
        <v>0</v>
      </c>
      <c r="K28" s="57">
        <f t="shared" si="11"/>
        <v>11280.049000000003</v>
      </c>
      <c r="L28" s="58">
        <f>'[1]Приложение 1 '!H476</f>
        <v>11015.315000000002</v>
      </c>
      <c r="M28" s="58">
        <f>'[1]Приложение 1 '!H703</f>
        <v>264.73400000000004</v>
      </c>
      <c r="N28" s="58">
        <f>'[1]Приложение 1 '!H929</f>
        <v>0</v>
      </c>
      <c r="O28" s="58">
        <f>'[1]Приложение 1 '!H1154</f>
        <v>0</v>
      </c>
      <c r="P28" s="57">
        <f t="shared" si="12"/>
        <v>23324.480000000003</v>
      </c>
      <c r="Q28" s="58">
        <f t="shared" si="13"/>
        <v>22870.698000000004</v>
      </c>
      <c r="R28" s="58">
        <f t="shared" si="13"/>
        <v>453.78200000000004</v>
      </c>
      <c r="S28" s="58">
        <f t="shared" si="13"/>
        <v>0</v>
      </c>
      <c r="T28" s="58">
        <f t="shared" si="13"/>
        <v>0</v>
      </c>
      <c r="U28" s="14"/>
    </row>
    <row r="29" spans="3:21" ht="11.45" customHeight="1" thickBot="1" x14ac:dyDescent="0.3">
      <c r="C29" s="11"/>
      <c r="D29" s="59"/>
      <c r="E29" s="60" t="s">
        <v>35</v>
      </c>
      <c r="F29" s="35">
        <f t="shared" ref="F29" si="14">SUM(J29+I29+H29+G29)</f>
        <v>0</v>
      </c>
      <c r="G29" s="61"/>
      <c r="H29" s="61"/>
      <c r="I29" s="61"/>
      <c r="J29" s="62"/>
      <c r="K29" s="35">
        <f t="shared" ref="K29" si="15">SUM(O29+N29+M29+L29)</f>
        <v>0</v>
      </c>
      <c r="L29" s="61"/>
      <c r="M29" s="61"/>
      <c r="N29" s="61"/>
      <c r="O29" s="62"/>
      <c r="P29" s="35">
        <f t="shared" si="12"/>
        <v>0</v>
      </c>
      <c r="Q29" s="63">
        <f t="shared" si="13"/>
        <v>0</v>
      </c>
      <c r="R29" s="63">
        <f t="shared" si="13"/>
        <v>0</v>
      </c>
      <c r="S29" s="63">
        <f t="shared" si="13"/>
        <v>0</v>
      </c>
      <c r="T29" s="63">
        <f t="shared" si="13"/>
        <v>0</v>
      </c>
      <c r="U29" s="14"/>
    </row>
    <row r="30" spans="3:21" ht="26.45" customHeight="1" thickBot="1" x14ac:dyDescent="0.3">
      <c r="C30" s="11"/>
      <c r="D30" s="64" t="s">
        <v>36</v>
      </c>
      <c r="E30" s="65" t="s">
        <v>37</v>
      </c>
      <c r="F30" s="35">
        <f>G30+H30+I30+J30</f>
        <v>0</v>
      </c>
      <c r="G30" s="63">
        <f>'[1]Приложение 1 '!D477</f>
        <v>0</v>
      </c>
      <c r="H30" s="63">
        <f>'[1]Приложение 1 '!D704</f>
        <v>0</v>
      </c>
      <c r="I30" s="63">
        <f>'[1]Приложение 1 '!D930</f>
        <v>0</v>
      </c>
      <c r="J30" s="66">
        <f>'[1]Приложение 1 '!D1155</f>
        <v>0</v>
      </c>
      <c r="K30" s="35">
        <f>L30+M30+N30+O30</f>
        <v>0</v>
      </c>
      <c r="L30" s="63">
        <f>'[1]Приложение 1 '!H477</f>
        <v>0</v>
      </c>
      <c r="M30" s="63">
        <f>'[1]Приложение 1 '!H704</f>
        <v>0</v>
      </c>
      <c r="N30" s="63">
        <f>'[1]Приложение 1 '!H930</f>
        <v>0</v>
      </c>
      <c r="O30" s="66">
        <f>'[1]Приложение 1 '!H1155</f>
        <v>0</v>
      </c>
      <c r="P30" s="35">
        <f>Q30+R30+S30+T30</f>
        <v>0</v>
      </c>
      <c r="Q30" s="63">
        <f>G30+L30</f>
        <v>0</v>
      </c>
      <c r="R30" s="63">
        <f>H30+M30</f>
        <v>0</v>
      </c>
      <c r="S30" s="63">
        <f>I30+N30</f>
        <v>0</v>
      </c>
      <c r="T30" s="63">
        <f>J30+O30</f>
        <v>0</v>
      </c>
      <c r="U30" s="14"/>
    </row>
    <row r="31" spans="3:21" ht="11.45" customHeight="1" thickBot="1" x14ac:dyDescent="0.3">
      <c r="C31" s="11"/>
      <c r="D31" s="37"/>
      <c r="E31" s="67" t="s">
        <v>35</v>
      </c>
      <c r="F31" s="35">
        <f t="shared" ref="F31" si="16">SUM(J31+I31+H31+G31)</f>
        <v>0</v>
      </c>
      <c r="G31" s="61"/>
      <c r="H31" s="61"/>
      <c r="I31" s="61"/>
      <c r="J31" s="62"/>
      <c r="K31" s="35">
        <f t="shared" ref="K31" si="17">SUM(O31+N31+M31+L31)</f>
        <v>0</v>
      </c>
      <c r="L31" s="61"/>
      <c r="M31" s="61"/>
      <c r="N31" s="61"/>
      <c r="O31" s="62"/>
      <c r="P31" s="35">
        <f t="shared" ref="P31" si="18">Q31+R31+S31+T31</f>
        <v>0</v>
      </c>
      <c r="Q31" s="63">
        <f t="shared" ref="Q31:T31" si="19">G31+L31</f>
        <v>0</v>
      </c>
      <c r="R31" s="63">
        <f t="shared" si="19"/>
        <v>0</v>
      </c>
      <c r="S31" s="63">
        <f t="shared" si="19"/>
        <v>0</v>
      </c>
      <c r="T31" s="63">
        <f t="shared" si="19"/>
        <v>0</v>
      </c>
      <c r="U31" s="14"/>
    </row>
    <row r="32" spans="3:21" ht="12.6" customHeight="1" x14ac:dyDescent="0.25">
      <c r="C32" s="11"/>
      <c r="D32" s="33" t="s">
        <v>38</v>
      </c>
      <c r="E32" s="34" t="s">
        <v>39</v>
      </c>
      <c r="F32" s="50">
        <f t="shared" si="10"/>
        <v>21569.971000000001</v>
      </c>
      <c r="G32" s="36">
        <f>G34+G40</f>
        <v>0</v>
      </c>
      <c r="H32" s="36">
        <f>H34+H40</f>
        <v>0</v>
      </c>
      <c r="I32" s="36">
        <f>I34+I40</f>
        <v>19763.099000000002</v>
      </c>
      <c r="J32" s="36">
        <f>J34+J40</f>
        <v>1806.8720000000001</v>
      </c>
      <c r="K32" s="50">
        <f t="shared" si="11"/>
        <v>19968.755000000001</v>
      </c>
      <c r="L32" s="36">
        <f>L34+L40</f>
        <v>0</v>
      </c>
      <c r="M32" s="36">
        <f>M34+M40</f>
        <v>0</v>
      </c>
      <c r="N32" s="36">
        <f>N34+N40</f>
        <v>18459.598000000002</v>
      </c>
      <c r="O32" s="51">
        <f>O34+O40</f>
        <v>1509.1569999999999</v>
      </c>
      <c r="P32" s="50">
        <f t="shared" si="12"/>
        <v>41538.726000000002</v>
      </c>
      <c r="Q32" s="36">
        <f>Q34+Q40</f>
        <v>0</v>
      </c>
      <c r="R32" s="36">
        <f>R34+R40</f>
        <v>0</v>
      </c>
      <c r="S32" s="36">
        <f>S34+S40</f>
        <v>38222.697</v>
      </c>
      <c r="T32" s="51">
        <f>T34+T40</f>
        <v>3316.0290000000005</v>
      </c>
      <c r="U32" s="14"/>
    </row>
    <row r="33" spans="3:21" ht="24.6" customHeight="1" x14ac:dyDescent="0.25">
      <c r="C33" s="11"/>
      <c r="D33" s="68"/>
      <c r="E33" s="69" t="s">
        <v>40</v>
      </c>
      <c r="F33" s="35">
        <f>G33+H33+I33+J33</f>
        <v>37.739000000000004</v>
      </c>
      <c r="G33" s="61"/>
      <c r="H33" s="61"/>
      <c r="I33" s="61"/>
      <c r="J33" s="61">
        <v>37.739000000000004</v>
      </c>
      <c r="K33" s="35">
        <f t="shared" si="11"/>
        <v>26.871000000000002</v>
      </c>
      <c r="L33" s="61"/>
      <c r="M33" s="61"/>
      <c r="N33" s="61"/>
      <c r="O33" s="62">
        <v>26.871000000000002</v>
      </c>
      <c r="P33" s="35">
        <f t="shared" si="12"/>
        <v>64.610000000000014</v>
      </c>
      <c r="Q33" s="63">
        <f>G33+L33</f>
        <v>0</v>
      </c>
      <c r="R33" s="63">
        <f t="shared" ref="R33:T33" si="20">H33+M33</f>
        <v>0</v>
      </c>
      <c r="S33" s="63">
        <f t="shared" si="20"/>
        <v>0</v>
      </c>
      <c r="T33" s="63">
        <f t="shared" si="20"/>
        <v>64.610000000000014</v>
      </c>
      <c r="U33" s="14"/>
    </row>
    <row r="34" spans="3:21" ht="12.6" customHeight="1" x14ac:dyDescent="0.25">
      <c r="C34" s="11"/>
      <c r="D34" s="37" t="s">
        <v>41</v>
      </c>
      <c r="E34" s="41" t="s">
        <v>42</v>
      </c>
      <c r="F34" s="35">
        <f t="shared" si="10"/>
        <v>20448.664000000001</v>
      </c>
      <c r="G34" s="39">
        <f>G35+G36+G37+G38</f>
        <v>0</v>
      </c>
      <c r="H34" s="39">
        <f>H35+H36+H37+H38</f>
        <v>0</v>
      </c>
      <c r="I34" s="39">
        <f>I35+I36+I37+I38</f>
        <v>18670.466</v>
      </c>
      <c r="J34" s="39">
        <f>J35+J36+J37+J38</f>
        <v>1778.1980000000001</v>
      </c>
      <c r="K34" s="35">
        <f t="shared" si="11"/>
        <v>19947.616000000002</v>
      </c>
      <c r="L34" s="39">
        <f>L35+L36+L37+L38</f>
        <v>0</v>
      </c>
      <c r="M34" s="39">
        <f>M35+M36+M37+M38</f>
        <v>0</v>
      </c>
      <c r="N34" s="39">
        <f>N35+N36+N37+N38</f>
        <v>18459.598000000002</v>
      </c>
      <c r="O34" s="39">
        <f>O35+O36+O37+O38</f>
        <v>1488.018</v>
      </c>
      <c r="P34" s="35">
        <f t="shared" si="12"/>
        <v>40396.28</v>
      </c>
      <c r="Q34" s="39">
        <f t="shared" si="13"/>
        <v>0</v>
      </c>
      <c r="R34" s="39">
        <f t="shared" si="13"/>
        <v>0</v>
      </c>
      <c r="S34" s="39">
        <f t="shared" si="13"/>
        <v>37130.063999999998</v>
      </c>
      <c r="T34" s="39">
        <f t="shared" si="13"/>
        <v>3266.2160000000003</v>
      </c>
      <c r="U34" s="14"/>
    </row>
    <row r="35" spans="3:21" ht="13.15" customHeight="1" x14ac:dyDescent="0.25">
      <c r="C35" s="11"/>
      <c r="D35" s="37" t="s">
        <v>43</v>
      </c>
      <c r="E35" s="43" t="s">
        <v>44</v>
      </c>
      <c r="F35" s="35"/>
      <c r="G35" s="61"/>
      <c r="H35" s="61"/>
      <c r="I35" s="61">
        <v>18670.466</v>
      </c>
      <c r="J35" s="62">
        <v>1778.1980000000001</v>
      </c>
      <c r="K35" s="35">
        <f t="shared" si="11"/>
        <v>19947.616000000002</v>
      </c>
      <c r="L35" s="61"/>
      <c r="M35" s="61"/>
      <c r="N35" s="61">
        <v>18459.598000000002</v>
      </c>
      <c r="O35" s="62">
        <v>1488.018</v>
      </c>
      <c r="P35" s="35">
        <f t="shared" si="12"/>
        <v>40396.28</v>
      </c>
      <c r="Q35" s="63">
        <f t="shared" si="13"/>
        <v>0</v>
      </c>
      <c r="R35" s="63">
        <f t="shared" si="13"/>
        <v>0</v>
      </c>
      <c r="S35" s="63">
        <f t="shared" si="13"/>
        <v>37130.063999999998</v>
      </c>
      <c r="T35" s="63">
        <f t="shared" si="13"/>
        <v>3266.2160000000003</v>
      </c>
      <c r="U35" s="14"/>
    </row>
    <row r="36" spans="3:21" ht="12" customHeight="1" x14ac:dyDescent="0.25">
      <c r="C36" s="11"/>
      <c r="D36" s="37" t="s">
        <v>45</v>
      </c>
      <c r="E36" s="43" t="s">
        <v>46</v>
      </c>
      <c r="F36" s="35">
        <f t="shared" si="10"/>
        <v>0</v>
      </c>
      <c r="G36" s="61"/>
      <c r="H36" s="61"/>
      <c r="I36" s="61"/>
      <c r="J36" s="62"/>
      <c r="K36" s="35">
        <f t="shared" si="11"/>
        <v>0</v>
      </c>
      <c r="L36" s="61"/>
      <c r="M36" s="61"/>
      <c r="N36" s="61"/>
      <c r="O36" s="62"/>
      <c r="P36" s="35">
        <f t="shared" si="12"/>
        <v>0</v>
      </c>
      <c r="Q36" s="63">
        <f t="shared" si="13"/>
        <v>0</v>
      </c>
      <c r="R36" s="63">
        <f t="shared" si="13"/>
        <v>0</v>
      </c>
      <c r="S36" s="63">
        <f t="shared" si="13"/>
        <v>0</v>
      </c>
      <c r="T36" s="63">
        <f t="shared" si="13"/>
        <v>0</v>
      </c>
      <c r="U36" s="14"/>
    </row>
    <row r="37" spans="3:21" ht="13.9" customHeight="1" x14ac:dyDescent="0.25">
      <c r="C37" s="11"/>
      <c r="D37" s="37" t="s">
        <v>47</v>
      </c>
      <c r="E37" s="43" t="s">
        <v>48</v>
      </c>
      <c r="F37" s="35">
        <f t="shared" si="10"/>
        <v>0</v>
      </c>
      <c r="G37" s="61"/>
      <c r="H37" s="61"/>
      <c r="I37" s="61"/>
      <c r="J37" s="62"/>
      <c r="K37" s="35">
        <f t="shared" si="11"/>
        <v>0</v>
      </c>
      <c r="L37" s="61"/>
      <c r="M37" s="61"/>
      <c r="N37" s="61"/>
      <c r="O37" s="62"/>
      <c r="P37" s="35">
        <f t="shared" si="12"/>
        <v>0</v>
      </c>
      <c r="Q37" s="63">
        <f t="shared" si="13"/>
        <v>0</v>
      </c>
      <c r="R37" s="63">
        <f t="shared" si="13"/>
        <v>0</v>
      </c>
      <c r="S37" s="63">
        <f t="shared" si="13"/>
        <v>0</v>
      </c>
      <c r="T37" s="63">
        <f t="shared" si="13"/>
        <v>0</v>
      </c>
      <c r="U37" s="14"/>
    </row>
    <row r="38" spans="3:21" ht="24.75" customHeight="1" x14ac:dyDescent="0.25">
      <c r="C38" s="11"/>
      <c r="D38" s="37" t="s">
        <v>49</v>
      </c>
      <c r="E38" s="43" t="s">
        <v>50</v>
      </c>
      <c r="F38" s="35">
        <f>G38+H38+I38+J38</f>
        <v>0</v>
      </c>
      <c r="G38" s="61"/>
      <c r="H38" s="61"/>
      <c r="I38" s="61"/>
      <c r="J38" s="62"/>
      <c r="K38" s="35">
        <f t="shared" si="11"/>
        <v>0</v>
      </c>
      <c r="L38" s="61"/>
      <c r="M38" s="61"/>
      <c r="N38" s="61"/>
      <c r="O38" s="62"/>
      <c r="P38" s="35">
        <f t="shared" si="12"/>
        <v>0</v>
      </c>
      <c r="Q38" s="63">
        <f t="shared" si="13"/>
        <v>0</v>
      </c>
      <c r="R38" s="63">
        <f t="shared" si="13"/>
        <v>0</v>
      </c>
      <c r="S38" s="63">
        <f t="shared" si="13"/>
        <v>0</v>
      </c>
      <c r="T38" s="63">
        <f t="shared" si="13"/>
        <v>0</v>
      </c>
      <c r="U38" s="14"/>
    </row>
    <row r="39" spans="3:21" ht="22.15" customHeight="1" x14ac:dyDescent="0.25">
      <c r="C39" s="11"/>
      <c r="D39" s="37"/>
      <c r="E39" s="43" t="s">
        <v>51</v>
      </c>
      <c r="F39" s="35">
        <f t="shared" ref="F39" si="21">G39+H39+I39+J39</f>
        <v>0</v>
      </c>
      <c r="G39" s="61"/>
      <c r="H39" s="61"/>
      <c r="I39" s="61"/>
      <c r="J39" s="62"/>
      <c r="K39" s="35">
        <f t="shared" si="11"/>
        <v>0</v>
      </c>
      <c r="L39" s="61"/>
      <c r="M39" s="61"/>
      <c r="N39" s="61"/>
      <c r="O39" s="62"/>
      <c r="P39" s="35">
        <f t="shared" si="12"/>
        <v>0</v>
      </c>
      <c r="Q39" s="63">
        <f t="shared" si="13"/>
        <v>0</v>
      </c>
      <c r="R39" s="63">
        <f t="shared" si="13"/>
        <v>0</v>
      </c>
      <c r="S39" s="63">
        <f t="shared" si="13"/>
        <v>0</v>
      </c>
      <c r="T39" s="63">
        <f t="shared" si="13"/>
        <v>0</v>
      </c>
      <c r="U39" s="14"/>
    </row>
    <row r="40" spans="3:21" ht="11.45" customHeight="1" thickBot="1" x14ac:dyDescent="0.3">
      <c r="C40" s="11"/>
      <c r="D40" s="46" t="s">
        <v>52</v>
      </c>
      <c r="E40" s="70" t="s">
        <v>53</v>
      </c>
      <c r="F40" s="71">
        <f t="shared" si="10"/>
        <v>1121.307</v>
      </c>
      <c r="G40" s="72">
        <f>'[1]Приложение 1 '!D393</f>
        <v>0</v>
      </c>
      <c r="H40" s="73">
        <f>'[1]Приложение 1 '!D620</f>
        <v>0</v>
      </c>
      <c r="I40" s="73">
        <f>'[1]Приложение 1 '!D846</f>
        <v>1092.633</v>
      </c>
      <c r="J40" s="74">
        <f>'[1]Приложение 1 '!D1071</f>
        <v>28.673999999999999</v>
      </c>
      <c r="K40" s="71">
        <f t="shared" si="11"/>
        <v>21.138999999999999</v>
      </c>
      <c r="L40" s="73">
        <f>'[1]Приложение 1 '!H393</f>
        <v>0</v>
      </c>
      <c r="M40" s="73">
        <f>'[1]Приложение 1 '!H620</f>
        <v>0</v>
      </c>
      <c r="N40" s="73">
        <f>'[1]Приложение 1 '!H846</f>
        <v>0</v>
      </c>
      <c r="O40" s="74">
        <f>'[1]Приложение 1 '!H1071</f>
        <v>21.138999999999999</v>
      </c>
      <c r="P40" s="71">
        <f t="shared" si="12"/>
        <v>1142.4460000000001</v>
      </c>
      <c r="Q40" s="72">
        <f t="shared" si="13"/>
        <v>0</v>
      </c>
      <c r="R40" s="72">
        <f t="shared" si="13"/>
        <v>0</v>
      </c>
      <c r="S40" s="72">
        <f t="shared" si="13"/>
        <v>1092.633</v>
      </c>
      <c r="T40" s="72">
        <f t="shared" si="13"/>
        <v>49.813000000000002</v>
      </c>
      <c r="U40" s="14"/>
    </row>
    <row r="41" spans="3:21" ht="11.45" customHeight="1" x14ac:dyDescent="0.25">
      <c r="C41" s="11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4"/>
    </row>
    <row r="42" spans="3:21" s="76" customFormat="1" x14ac:dyDescent="0.25">
      <c r="E42" s="77"/>
    </row>
    <row r="43" spans="3:21" s="76" customFormat="1" x14ac:dyDescent="0.25">
      <c r="E43" s="77"/>
    </row>
    <row r="44" spans="3:21" s="76" customFormat="1" ht="19.5" x14ac:dyDescent="0.25">
      <c r="E44" s="78"/>
      <c r="F44" s="78"/>
      <c r="G44" s="78"/>
      <c r="H44" s="78"/>
      <c r="I44" s="78"/>
      <c r="J44" s="78"/>
      <c r="K44" s="78"/>
      <c r="L44" s="78"/>
      <c r="M44" s="78"/>
      <c r="R44" s="79"/>
    </row>
    <row r="45" spans="3:21" s="76" customFormat="1" ht="24" customHeight="1" x14ac:dyDescent="0.25"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mergeCells count="9">
    <mergeCell ref="E44:M44"/>
    <mergeCell ref="P7:T7"/>
    <mergeCell ref="D9:T9"/>
    <mergeCell ref="D10:T10"/>
    <mergeCell ref="D12:D13"/>
    <mergeCell ref="E12:E13"/>
    <mergeCell ref="F12:J12"/>
    <mergeCell ref="K12:O12"/>
    <mergeCell ref="P12:T12"/>
  </mergeCells>
  <dataValidations count="1">
    <dataValidation type="decimal" allowBlank="1" showInputMessage="1" showErrorMessage="1" errorTitle="Внимание" error="Допускается ввод только действительных чисел!" sqref="Q31:T31 L33:O33 G33:J33 Q33:T33 L29:O29 G29:J29 Q29:T29 L31:O31 G31:J31 G35:J39 Q35:T39 L35:O39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45"/>
  <sheetViews>
    <sheetView topLeftCell="C7" zoomScale="80" zoomScaleNormal="80" workbookViewId="0">
      <selection activeCell="AA27" sqref="AA27"/>
    </sheetView>
  </sheetViews>
  <sheetFormatPr defaultColWidth="9.140625" defaultRowHeight="11.25" x14ac:dyDescent="0.25"/>
  <cols>
    <col min="1" max="2" width="0" style="1" hidden="1" customWidth="1"/>
    <col min="3" max="3" width="2.7109375" style="1" customWidth="1"/>
    <col min="4" max="4" width="6.7109375" style="1" customWidth="1"/>
    <col min="5" max="5" width="45.7109375" style="2" customWidth="1"/>
    <col min="6" max="20" width="10.85546875" style="1" customWidth="1"/>
    <col min="21" max="22" width="2.5703125" style="1" customWidth="1"/>
    <col min="23" max="16384" width="9.140625" style="1"/>
  </cols>
  <sheetData>
    <row r="1" spans="3:21" ht="11.45" hidden="1" customHeight="1" x14ac:dyDescent="0.25"/>
    <row r="2" spans="3:21" ht="11.45" hidden="1" customHeight="1" x14ac:dyDescent="0.25"/>
    <row r="3" spans="3:21" ht="11.45" hidden="1" customHeight="1" x14ac:dyDescent="0.25"/>
    <row r="4" spans="3:21" ht="11.45" hidden="1" customHeight="1" x14ac:dyDescent="0.25"/>
    <row r="5" spans="3:21" ht="11.45" hidden="1" customHeight="1" x14ac:dyDescent="0.25"/>
    <row r="6" spans="3:21" ht="11.45" hidden="1" customHeight="1" x14ac:dyDescent="0.25"/>
    <row r="7" spans="3:21" s="3" customFormat="1" ht="54.6" customHeight="1" x14ac:dyDescent="0.25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</row>
    <row r="8" spans="3:21" ht="12" customHeight="1" x14ac:dyDescent="0.25">
      <c r="C8" s="6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3:21" ht="15" customHeight="1" x14ac:dyDescent="0.25">
      <c r="C9" s="11"/>
      <c r="D9" s="80" t="s">
        <v>54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3:21" ht="15" customHeight="1" x14ac:dyDescent="0.25">
      <c r="C10" s="11"/>
      <c r="D10" s="15" t="str">
        <f>'[1]Приложение 1 '!A3</f>
        <v>Организация: АО "ММРП"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4"/>
    </row>
    <row r="11" spans="3:21" ht="15" customHeight="1" thickBot="1" x14ac:dyDescent="0.3">
      <c r="C11" s="11"/>
      <c r="D11" s="17" t="s">
        <v>1</v>
      </c>
      <c r="E11" s="18" t="s">
        <v>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4"/>
    </row>
    <row r="12" spans="3:21" ht="15" customHeight="1" x14ac:dyDescent="0.25">
      <c r="C12" s="11"/>
      <c r="D12" s="20" t="s">
        <v>3</v>
      </c>
      <c r="E12" s="21" t="s">
        <v>4</v>
      </c>
      <c r="F12" s="22" t="s">
        <v>5</v>
      </c>
      <c r="G12" s="23"/>
      <c r="H12" s="23"/>
      <c r="I12" s="23"/>
      <c r="J12" s="24"/>
      <c r="K12" s="22" t="s">
        <v>6</v>
      </c>
      <c r="L12" s="23"/>
      <c r="M12" s="23"/>
      <c r="N12" s="23"/>
      <c r="O12" s="24"/>
      <c r="P12" s="22" t="s">
        <v>7</v>
      </c>
      <c r="Q12" s="23"/>
      <c r="R12" s="23"/>
      <c r="S12" s="23"/>
      <c r="T12" s="24"/>
      <c r="U12" s="14"/>
    </row>
    <row r="13" spans="3:21" ht="13.15" customHeight="1" thickBot="1" x14ac:dyDescent="0.3">
      <c r="C13" s="11"/>
      <c r="D13" s="25"/>
      <c r="E13" s="26"/>
      <c r="F13" s="27" t="s">
        <v>8</v>
      </c>
      <c r="G13" s="28" t="s">
        <v>9</v>
      </c>
      <c r="H13" s="29" t="s">
        <v>10</v>
      </c>
      <c r="I13" s="29" t="s">
        <v>11</v>
      </c>
      <c r="J13" s="30" t="s">
        <v>12</v>
      </c>
      <c r="K13" s="27" t="s">
        <v>8</v>
      </c>
      <c r="L13" s="29" t="s">
        <v>9</v>
      </c>
      <c r="M13" s="29" t="s">
        <v>10</v>
      </c>
      <c r="N13" s="30" t="s">
        <v>11</v>
      </c>
      <c r="O13" s="81" t="s">
        <v>12</v>
      </c>
      <c r="P13" s="27" t="s">
        <v>8</v>
      </c>
      <c r="Q13" s="28" t="s">
        <v>9</v>
      </c>
      <c r="R13" s="29" t="s">
        <v>10</v>
      </c>
      <c r="S13" s="29" t="s">
        <v>11</v>
      </c>
      <c r="T13" s="30" t="s">
        <v>12</v>
      </c>
      <c r="U13" s="14"/>
    </row>
    <row r="14" spans="3:21" ht="12" thickBot="1" x14ac:dyDescent="0.3">
      <c r="C14" s="11"/>
      <c r="D14" s="31">
        <v>1</v>
      </c>
      <c r="E14" s="32">
        <f t="shared" ref="E14:T14" si="0">D14+1</f>
        <v>2</v>
      </c>
      <c r="F14" s="32">
        <f t="shared" si="0"/>
        <v>3</v>
      </c>
      <c r="G14" s="32">
        <f t="shared" si="0"/>
        <v>4</v>
      </c>
      <c r="H14" s="32">
        <f t="shared" si="0"/>
        <v>5</v>
      </c>
      <c r="I14" s="32">
        <f t="shared" si="0"/>
        <v>6</v>
      </c>
      <c r="J14" s="32">
        <f t="shared" si="0"/>
        <v>7</v>
      </c>
      <c r="K14" s="32">
        <v>8</v>
      </c>
      <c r="L14" s="32">
        <v>9</v>
      </c>
      <c r="M14" s="32">
        <v>10</v>
      </c>
      <c r="N14" s="32">
        <v>11</v>
      </c>
      <c r="O14" s="32">
        <v>12</v>
      </c>
      <c r="P14" s="32">
        <v>13</v>
      </c>
      <c r="Q14" s="32">
        <f t="shared" si="0"/>
        <v>14</v>
      </c>
      <c r="R14" s="32">
        <f t="shared" si="0"/>
        <v>15</v>
      </c>
      <c r="S14" s="32">
        <f t="shared" si="0"/>
        <v>16</v>
      </c>
      <c r="T14" s="32">
        <f t="shared" si="0"/>
        <v>17</v>
      </c>
      <c r="U14" s="14"/>
    </row>
    <row r="15" spans="3:21" ht="13.15" customHeight="1" x14ac:dyDescent="0.25">
      <c r="C15" s="11"/>
      <c r="D15" s="33" t="s">
        <v>13</v>
      </c>
      <c r="E15" s="34" t="s">
        <v>14</v>
      </c>
      <c r="F15" s="82">
        <f>F21+F22+F23</f>
        <v>0</v>
      </c>
      <c r="G15" s="83">
        <f>G21+G22+G23+G16</f>
        <v>9.3108000000000004</v>
      </c>
      <c r="H15" s="83">
        <f>H17+H21+H22+H23+H16</f>
        <v>0.74239999999999995</v>
      </c>
      <c r="I15" s="83">
        <f t="shared" ref="I15:J15" si="1">I17+I21+I22+I23+I16</f>
        <v>6.6402000000000001</v>
      </c>
      <c r="J15" s="83">
        <f t="shared" si="1"/>
        <v>0.57120000000000015</v>
      </c>
      <c r="K15" s="82">
        <f>K21+K22+K23</f>
        <v>0</v>
      </c>
      <c r="L15" s="83">
        <f>L21+L22+L23+L16</f>
        <v>8.7620000000000005</v>
      </c>
      <c r="M15" s="83">
        <f>M17+M21+M22+M23+M16</f>
        <v>0.43769999999999998</v>
      </c>
      <c r="N15" s="83">
        <f t="shared" ref="N15:O15" si="2">N17+N21+N22+N23+N16</f>
        <v>5.9327000000000005</v>
      </c>
      <c r="O15" s="83">
        <f t="shared" si="2"/>
        <v>0.44280000000000097</v>
      </c>
      <c r="P15" s="82">
        <f>P21+P22+P23</f>
        <v>0</v>
      </c>
      <c r="Q15" s="83">
        <f>Q21+Q22+Q23+Q16</f>
        <v>9.0364000000000004</v>
      </c>
      <c r="R15" s="83">
        <f>R17+R21+R22+R23+R16</f>
        <v>0.59004999999999996</v>
      </c>
      <c r="S15" s="83">
        <f t="shared" ref="S15:T15" si="3">S17+S21+S22+S23+S16</f>
        <v>6.2864500000000003</v>
      </c>
      <c r="T15" s="83">
        <f t="shared" si="3"/>
        <v>0.50700000000000001</v>
      </c>
      <c r="U15" s="14"/>
    </row>
    <row r="16" spans="3:21" ht="12" customHeight="1" x14ac:dyDescent="0.25">
      <c r="C16" s="11"/>
      <c r="D16" s="37" t="s">
        <v>15</v>
      </c>
      <c r="E16" s="38" t="s">
        <v>16</v>
      </c>
      <c r="F16" s="82">
        <f t="shared" ref="F16:F17" si="4">J16+G16+H16+I16</f>
        <v>10.0532</v>
      </c>
      <c r="G16" s="84">
        <f>'[1]Приложение 1 '!E274-G23</f>
        <v>9.3108000000000004</v>
      </c>
      <c r="H16" s="84">
        <f>'[1]Приложение 1 '!E501-H23</f>
        <v>0.74239999999999995</v>
      </c>
      <c r="I16" s="84">
        <f>'[1]Приложение 1 '!E727-I23</f>
        <v>0</v>
      </c>
      <c r="J16" s="85">
        <f>'[1]Приложение 1 '!E952-J23</f>
        <v>0</v>
      </c>
      <c r="K16" s="82">
        <f t="shared" ref="K16:K17" si="5">O16+L16+M16+N16</f>
        <v>9.1997</v>
      </c>
      <c r="L16" s="84">
        <f>'[1]Приложение 1 '!I274-L23</f>
        <v>8.7620000000000005</v>
      </c>
      <c r="M16" s="84">
        <f>'[1]Приложение 1 '!I501-M23</f>
        <v>0.43769999999999998</v>
      </c>
      <c r="N16" s="84">
        <f>'[1]Приложение 1 '!I727-N23</f>
        <v>0</v>
      </c>
      <c r="O16" s="85">
        <f>'[1]Приложение 1 '!I952-O23</f>
        <v>0</v>
      </c>
      <c r="P16" s="82">
        <f>Q16+R16+S16+T16</f>
        <v>9.6264500000000002</v>
      </c>
      <c r="Q16" s="84">
        <f>ROUND((G16+L16)/2,6)</f>
        <v>9.0364000000000004</v>
      </c>
      <c r="R16" s="84">
        <f>ROUND((H16+M16)/2,6)</f>
        <v>0.59004999999999996</v>
      </c>
      <c r="S16" s="84">
        <f t="shared" ref="R16:T18" si="6">ROUND((I16+N16)/2,4)</f>
        <v>0</v>
      </c>
      <c r="T16" s="84">
        <f t="shared" si="6"/>
        <v>0</v>
      </c>
      <c r="U16" s="14"/>
    </row>
    <row r="17" spans="3:21" ht="13.15" customHeight="1" x14ac:dyDescent="0.25">
      <c r="C17" s="11"/>
      <c r="D17" s="37"/>
      <c r="E17" s="41" t="s">
        <v>17</v>
      </c>
      <c r="F17" s="82">
        <f t="shared" si="4"/>
        <v>7.2114000000000003</v>
      </c>
      <c r="G17" s="86"/>
      <c r="H17" s="84">
        <f>H18</f>
        <v>0</v>
      </c>
      <c r="I17" s="84">
        <f>I18+I19</f>
        <v>6.6402000000000001</v>
      </c>
      <c r="J17" s="85">
        <f>J19+J20</f>
        <v>0.57120000000000015</v>
      </c>
      <c r="K17" s="82">
        <f t="shared" si="5"/>
        <v>6.3755000000000015</v>
      </c>
      <c r="L17" s="86"/>
      <c r="M17" s="84">
        <f>M18</f>
        <v>0</v>
      </c>
      <c r="N17" s="84">
        <f>N18+N19</f>
        <v>5.9327000000000005</v>
      </c>
      <c r="O17" s="85">
        <f>O19+O20</f>
        <v>0.44280000000000097</v>
      </c>
      <c r="P17" s="82">
        <f>Q17+R17+S17+T17</f>
        <v>6.79345</v>
      </c>
      <c r="Q17" s="86"/>
      <c r="R17" s="84">
        <f t="shared" si="6"/>
        <v>0</v>
      </c>
      <c r="S17" s="84">
        <f>ROUND((I17+N17)/2,6)</f>
        <v>6.2864500000000003</v>
      </c>
      <c r="T17" s="85">
        <f>ROUND((J17+O17)/2,6)</f>
        <v>0.50700000000000001</v>
      </c>
      <c r="U17" s="14"/>
    </row>
    <row r="18" spans="3:21" ht="12.6" customHeight="1" x14ac:dyDescent="0.25">
      <c r="C18" s="11"/>
      <c r="D18" s="37"/>
      <c r="E18" s="43" t="s">
        <v>9</v>
      </c>
      <c r="F18" s="82">
        <f>J18+G18+H18+I18</f>
        <v>5.9495000000000005</v>
      </c>
      <c r="G18" s="86"/>
      <c r="H18" s="84">
        <f>'[1]Приложение 1 '!E479</f>
        <v>0</v>
      </c>
      <c r="I18" s="84">
        <f>'[1]Приложение 1 '!E480</f>
        <v>5.9495000000000005</v>
      </c>
      <c r="J18" s="87"/>
      <c r="K18" s="82">
        <f>O18+L18+M18+N18</f>
        <v>5.5683000000000007</v>
      </c>
      <c r="L18" s="86"/>
      <c r="M18" s="84">
        <f>'[1]Приложение 1 '!I479</f>
        <v>0</v>
      </c>
      <c r="N18" s="84">
        <f>'[1]Приложение 1 '!I480</f>
        <v>5.5683000000000007</v>
      </c>
      <c r="O18" s="87"/>
      <c r="P18" s="82">
        <f t="shared" ref="P18:P24" si="7">Q18+R18+S18+T18</f>
        <v>5.7588999999999997</v>
      </c>
      <c r="Q18" s="86"/>
      <c r="R18" s="84">
        <f t="shared" si="6"/>
        <v>0</v>
      </c>
      <c r="S18" s="84">
        <f t="shared" ref="S18:S19" si="8">ROUND((I18+N18)/2,6)</f>
        <v>5.7588999999999997</v>
      </c>
      <c r="T18" s="87"/>
      <c r="U18" s="14"/>
    </row>
    <row r="19" spans="3:21" ht="12" customHeight="1" x14ac:dyDescent="0.25">
      <c r="C19" s="11"/>
      <c r="D19" s="37"/>
      <c r="E19" s="43" t="s">
        <v>18</v>
      </c>
      <c r="F19" s="82">
        <f>J19+G19+H19+I19</f>
        <v>0.69069999999999998</v>
      </c>
      <c r="G19" s="86"/>
      <c r="H19" s="86"/>
      <c r="I19" s="84">
        <f>'[1]Приложение 1 '!E706</f>
        <v>0.69069999999999998</v>
      </c>
      <c r="J19" s="85">
        <f>'[1]Приложение 1 '!E707</f>
        <v>0</v>
      </c>
      <c r="K19" s="82">
        <f>O19+L19+M19+N19</f>
        <v>0.36439999999999995</v>
      </c>
      <c r="L19" s="86"/>
      <c r="M19" s="86"/>
      <c r="N19" s="84">
        <f>'[1]Приложение 1 '!I706</f>
        <v>0.36439999999999995</v>
      </c>
      <c r="O19" s="85">
        <f>'[1]Приложение 1 '!I707</f>
        <v>0</v>
      </c>
      <c r="P19" s="82">
        <f t="shared" si="7"/>
        <v>0.52754999999999996</v>
      </c>
      <c r="Q19" s="86"/>
      <c r="R19" s="86"/>
      <c r="S19" s="84">
        <f t="shared" si="8"/>
        <v>0.52754999999999996</v>
      </c>
      <c r="T19" s="84">
        <f t="shared" ref="T19:T38" si="9">ROUND((J19+O19)/2,4)</f>
        <v>0</v>
      </c>
      <c r="U19" s="14"/>
    </row>
    <row r="20" spans="3:21" ht="11.45" customHeight="1" x14ac:dyDescent="0.25">
      <c r="C20" s="11"/>
      <c r="D20" s="37"/>
      <c r="E20" s="43" t="s">
        <v>19</v>
      </c>
      <c r="F20" s="82">
        <f>J20+G20+H20+I20</f>
        <v>0.57120000000000015</v>
      </c>
      <c r="G20" s="86"/>
      <c r="H20" s="86"/>
      <c r="I20" s="86"/>
      <c r="J20" s="85">
        <f>'[1]Приложение 1 '!E932</f>
        <v>0.57120000000000015</v>
      </c>
      <c r="K20" s="82">
        <f>O20+L20+M20+N20</f>
        <v>0.44280000000000097</v>
      </c>
      <c r="L20" s="86"/>
      <c r="M20" s="86"/>
      <c r="N20" s="86"/>
      <c r="O20" s="85">
        <f>'[1]Приложение 1 '!I932</f>
        <v>0.44280000000000097</v>
      </c>
      <c r="P20" s="82">
        <f t="shared" si="7"/>
        <v>0.50700000000000001</v>
      </c>
      <c r="Q20" s="86"/>
      <c r="R20" s="86"/>
      <c r="S20" s="86"/>
      <c r="T20" s="84">
        <f>ROUND((J20+O20)/2,6)</f>
        <v>0.50700000000000001</v>
      </c>
      <c r="U20" s="14"/>
    </row>
    <row r="21" spans="3:21" ht="11.45" customHeight="1" x14ac:dyDescent="0.25">
      <c r="C21" s="11"/>
      <c r="D21" s="37" t="s">
        <v>20</v>
      </c>
      <c r="E21" s="45" t="s">
        <v>21</v>
      </c>
      <c r="F21" s="82">
        <f>SUM(J21+I21+H21+G21)</f>
        <v>0</v>
      </c>
      <c r="G21" s="84">
        <f>'[1]Приложение 1 '!E258</f>
        <v>0</v>
      </c>
      <c r="H21" s="84">
        <f>'[1]Приложение 1 '!E485</f>
        <v>0</v>
      </c>
      <c r="I21" s="84">
        <f>'[1]Приложение 1 '!E711</f>
        <v>0</v>
      </c>
      <c r="J21" s="84">
        <f>'[1]Приложение 1 '!E937</f>
        <v>0</v>
      </c>
      <c r="K21" s="82">
        <f>SUM(O21+N21+M21+L21)</f>
        <v>0</v>
      </c>
      <c r="L21" s="84">
        <f>'[1]Приложение 1 '!I258</f>
        <v>0</v>
      </c>
      <c r="M21" s="84">
        <f>'[1]Приложение 1 '!I485</f>
        <v>0</v>
      </c>
      <c r="N21" s="84">
        <f>'[1]Приложение 1 '!I711</f>
        <v>0</v>
      </c>
      <c r="O21" s="84">
        <f>'[1]Приложение 1 '!I937</f>
        <v>0</v>
      </c>
      <c r="P21" s="82">
        <f t="shared" si="7"/>
        <v>0</v>
      </c>
      <c r="Q21" s="84">
        <f t="shared" ref="Q21:S40" si="10">ROUND((G21+L21)/2,4)</f>
        <v>0</v>
      </c>
      <c r="R21" s="84">
        <f t="shared" si="10"/>
        <v>0</v>
      </c>
      <c r="S21" s="84">
        <f t="shared" si="10"/>
        <v>0</v>
      </c>
      <c r="T21" s="84">
        <f t="shared" si="9"/>
        <v>0</v>
      </c>
      <c r="U21" s="14"/>
    </row>
    <row r="22" spans="3:21" ht="15.6" customHeight="1" x14ac:dyDescent="0.25">
      <c r="C22" s="11"/>
      <c r="D22" s="37" t="s">
        <v>22</v>
      </c>
      <c r="E22" s="45" t="s">
        <v>23</v>
      </c>
      <c r="F22" s="82">
        <f t="shared" ref="F22:F40" si="11">SUM(J22+I22+H22+G22)</f>
        <v>0</v>
      </c>
      <c r="G22" s="84">
        <f>'[1]Приложение 1 '!E356</f>
        <v>0</v>
      </c>
      <c r="H22" s="84">
        <f>'[1]Приложение 1 '!E583</f>
        <v>0</v>
      </c>
      <c r="I22" s="84">
        <f>'[1]Приложение 1 '!E809</f>
        <v>0</v>
      </c>
      <c r="J22" s="84">
        <f>'[1]Приложение 1 '!E1034</f>
        <v>0</v>
      </c>
      <c r="K22" s="82">
        <f t="shared" ref="K22:K40" si="12">SUM(O22+N22+M22+L22)</f>
        <v>0</v>
      </c>
      <c r="L22" s="84">
        <f>'[1]Приложение 1 '!I356</f>
        <v>0</v>
      </c>
      <c r="M22" s="84">
        <f>'[1]Приложение 1 '!I583</f>
        <v>0</v>
      </c>
      <c r="N22" s="84">
        <f>'[1]Приложение 1 '!I809</f>
        <v>0</v>
      </c>
      <c r="O22" s="84">
        <f>'[1]Приложение 1 '!I1034</f>
        <v>0</v>
      </c>
      <c r="P22" s="82">
        <f t="shared" si="7"/>
        <v>0</v>
      </c>
      <c r="Q22" s="84">
        <f t="shared" si="10"/>
        <v>0</v>
      </c>
      <c r="R22" s="84">
        <f t="shared" si="10"/>
        <v>0</v>
      </c>
      <c r="S22" s="84">
        <f t="shared" si="10"/>
        <v>0</v>
      </c>
      <c r="T22" s="84">
        <f t="shared" si="9"/>
        <v>0</v>
      </c>
      <c r="U22" s="14"/>
    </row>
    <row r="23" spans="3:21" ht="24" customHeight="1" thickBot="1" x14ac:dyDescent="0.3">
      <c r="C23" s="11"/>
      <c r="D23" s="46" t="s">
        <v>24</v>
      </c>
      <c r="E23" s="47" t="s">
        <v>25</v>
      </c>
      <c r="F23" s="82">
        <f t="shared" si="11"/>
        <v>0</v>
      </c>
      <c r="G23" s="88">
        <f>'[1]Приложение 1 '!E306</f>
        <v>0</v>
      </c>
      <c r="H23" s="88">
        <f>'[1]Приложение 1 '!E533</f>
        <v>0</v>
      </c>
      <c r="I23" s="88">
        <f>'[1]Приложение 1 '!E759</f>
        <v>0</v>
      </c>
      <c r="J23" s="88">
        <f>'[1]Приложение 1 '!E984</f>
        <v>0</v>
      </c>
      <c r="K23" s="82">
        <f t="shared" si="12"/>
        <v>0</v>
      </c>
      <c r="L23" s="88">
        <f>'[1]Приложение 1 '!I306</f>
        <v>0</v>
      </c>
      <c r="M23" s="88">
        <f>'[1]Приложение 1 '!I533</f>
        <v>0</v>
      </c>
      <c r="N23" s="88">
        <f>'[1]Приложение 1 '!I759</f>
        <v>0</v>
      </c>
      <c r="O23" s="88">
        <f>'[1]Приложение 1 '!I984</f>
        <v>0</v>
      </c>
      <c r="P23" s="89">
        <f t="shared" si="7"/>
        <v>0</v>
      </c>
      <c r="Q23" s="88">
        <f t="shared" si="10"/>
        <v>0</v>
      </c>
      <c r="R23" s="88">
        <f t="shared" si="10"/>
        <v>0</v>
      </c>
      <c r="S23" s="88">
        <f t="shared" si="10"/>
        <v>0</v>
      </c>
      <c r="T23" s="84">
        <f t="shared" si="9"/>
        <v>0</v>
      </c>
      <c r="U23" s="14"/>
    </row>
    <row r="24" spans="3:21" ht="13.9" customHeight="1" x14ac:dyDescent="0.25">
      <c r="C24" s="11"/>
      <c r="D24" s="33" t="s">
        <v>26</v>
      </c>
      <c r="E24" s="34" t="s">
        <v>27</v>
      </c>
      <c r="F24" s="90">
        <f t="shared" si="11"/>
        <v>0.1295</v>
      </c>
      <c r="G24" s="83">
        <f>G26+G27</f>
        <v>0</v>
      </c>
      <c r="H24" s="83">
        <f>H26+H27</f>
        <v>0</v>
      </c>
      <c r="I24" s="83">
        <f>I26+I27</f>
        <v>0.1166</v>
      </c>
      <c r="J24" s="91">
        <f>J26+J27</f>
        <v>1.29E-2</v>
      </c>
      <c r="K24" s="90">
        <f t="shared" si="12"/>
        <v>7.3550000000000004E-2</v>
      </c>
      <c r="L24" s="83">
        <f>L26+L27</f>
        <v>0</v>
      </c>
      <c r="M24" s="83">
        <f>M26+M27</f>
        <v>0</v>
      </c>
      <c r="N24" s="83">
        <f>N26+N27</f>
        <v>6.6799999999999998E-2</v>
      </c>
      <c r="O24" s="91">
        <f>O26+O27</f>
        <v>6.7499999999999999E-3</v>
      </c>
      <c r="P24" s="90">
        <f t="shared" si="7"/>
        <v>0.101525</v>
      </c>
      <c r="Q24" s="83">
        <f t="shared" si="10"/>
        <v>0</v>
      </c>
      <c r="R24" s="83">
        <f t="shared" si="10"/>
        <v>0</v>
      </c>
      <c r="S24" s="83">
        <f>ROUND((I24+N24)/2,6)</f>
        <v>9.1700000000000004E-2</v>
      </c>
      <c r="T24" s="91">
        <f>T26+T27</f>
        <v>9.8250000000000004E-3</v>
      </c>
      <c r="U24" s="14"/>
    </row>
    <row r="25" spans="3:21" ht="13.15" customHeight="1" x14ac:dyDescent="0.25">
      <c r="C25" s="11"/>
      <c r="D25" s="37"/>
      <c r="E25" s="52" t="s">
        <v>28</v>
      </c>
      <c r="F25" s="82">
        <f t="shared" ref="F25:P25" si="13">IF(F15=0,0,F24/F15*100)</f>
        <v>0</v>
      </c>
      <c r="G25" s="84">
        <f t="shared" si="13"/>
        <v>0</v>
      </c>
      <c r="H25" s="84">
        <f t="shared" si="13"/>
        <v>0</v>
      </c>
      <c r="I25" s="84">
        <f t="shared" si="13"/>
        <v>1.7559712056865757</v>
      </c>
      <c r="J25" s="85">
        <f t="shared" si="13"/>
        <v>2.2584033613445369</v>
      </c>
      <c r="K25" s="82">
        <f t="shared" si="13"/>
        <v>0</v>
      </c>
      <c r="L25" s="84">
        <f t="shared" si="13"/>
        <v>0</v>
      </c>
      <c r="M25" s="84">
        <f t="shared" si="13"/>
        <v>0</v>
      </c>
      <c r="N25" s="84">
        <f t="shared" si="13"/>
        <v>1.1259628836785949</v>
      </c>
      <c r="O25" s="85">
        <f t="shared" si="13"/>
        <v>1.5243902439024357</v>
      </c>
      <c r="P25" s="82">
        <f t="shared" si="13"/>
        <v>0</v>
      </c>
      <c r="Q25" s="84">
        <f t="shared" si="10"/>
        <v>0</v>
      </c>
      <c r="R25" s="84">
        <f t="shared" si="10"/>
        <v>0</v>
      </c>
      <c r="S25" s="84">
        <f t="shared" si="10"/>
        <v>1.4410000000000001</v>
      </c>
      <c r="T25" s="85">
        <f t="shared" si="9"/>
        <v>1.8914</v>
      </c>
      <c r="U25" s="14"/>
    </row>
    <row r="26" spans="3:21" ht="13.15" customHeight="1" x14ac:dyDescent="0.25">
      <c r="C26" s="11"/>
      <c r="D26" s="37" t="s">
        <v>29</v>
      </c>
      <c r="E26" s="52" t="s">
        <v>30</v>
      </c>
      <c r="F26" s="82">
        <f t="shared" si="11"/>
        <v>0.1295</v>
      </c>
      <c r="G26" s="84">
        <f>'[1]Приложение 1 '!E363</f>
        <v>0</v>
      </c>
      <c r="H26" s="84">
        <f>'[1]Приложение 1 '!E590</f>
        <v>0</v>
      </c>
      <c r="I26" s="84">
        <f>'[1]Приложение 1 '!E816</f>
        <v>0.1166</v>
      </c>
      <c r="J26" s="85">
        <f>'[1]Приложение 1 '!E1041</f>
        <v>1.29E-2</v>
      </c>
      <c r="K26" s="82">
        <f t="shared" si="12"/>
        <v>7.3550000000000004E-2</v>
      </c>
      <c r="L26" s="84">
        <f>'[1]Приложение 1 '!I363</f>
        <v>0</v>
      </c>
      <c r="M26" s="84">
        <f>'[1]Приложение 1 '!I590</f>
        <v>0</v>
      </c>
      <c r="N26" s="84">
        <f>'[1]Приложение 1 '!I816</f>
        <v>6.6799999999999998E-2</v>
      </c>
      <c r="O26" s="85">
        <f>'[1]Приложение 1 '!I1041</f>
        <v>6.7499999999999999E-3</v>
      </c>
      <c r="P26" s="82">
        <f t="shared" ref="P26:P40" si="14">Q26+R26+S26+T26</f>
        <v>0.101525</v>
      </c>
      <c r="Q26" s="84">
        <f t="shared" si="10"/>
        <v>0</v>
      </c>
      <c r="R26" s="84">
        <f t="shared" si="10"/>
        <v>0</v>
      </c>
      <c r="S26" s="84">
        <f t="shared" si="10"/>
        <v>9.1700000000000004E-2</v>
      </c>
      <c r="T26" s="85">
        <f>ROUND((J26+O26)/2,6)</f>
        <v>9.8250000000000004E-3</v>
      </c>
      <c r="U26" s="14"/>
    </row>
    <row r="27" spans="3:21" ht="12" customHeight="1" thickBot="1" x14ac:dyDescent="0.3">
      <c r="C27" s="11"/>
      <c r="D27" s="46" t="s">
        <v>31</v>
      </c>
      <c r="E27" s="53" t="s">
        <v>32</v>
      </c>
      <c r="F27" s="89">
        <f t="shared" si="11"/>
        <v>0</v>
      </c>
      <c r="G27" s="88">
        <f>'[1]Приложение 1 '!E364</f>
        <v>0</v>
      </c>
      <c r="H27" s="88">
        <f>'[1]Приложение 1 '!E591</f>
        <v>0</v>
      </c>
      <c r="I27" s="88">
        <f>'[1]Приложение 1 '!E817</f>
        <v>0</v>
      </c>
      <c r="J27" s="92">
        <f>'[1]Приложение 1 '!E1042</f>
        <v>0</v>
      </c>
      <c r="K27" s="89">
        <f t="shared" si="12"/>
        <v>0</v>
      </c>
      <c r="L27" s="88">
        <f>'[1]Приложение 1 '!I364</f>
        <v>0</v>
      </c>
      <c r="M27" s="88">
        <f>'[1]Приложение 1 '!I591</f>
        <v>0</v>
      </c>
      <c r="N27" s="88">
        <f>'[1]Приложение 1 '!I817</f>
        <v>0</v>
      </c>
      <c r="O27" s="92">
        <f>'[1]Приложение 1 '!I1042</f>
        <v>0</v>
      </c>
      <c r="P27" s="89">
        <f t="shared" si="14"/>
        <v>0</v>
      </c>
      <c r="Q27" s="88">
        <f t="shared" si="10"/>
        <v>0</v>
      </c>
      <c r="R27" s="88">
        <f t="shared" si="10"/>
        <v>0</v>
      </c>
      <c r="S27" s="88">
        <f t="shared" si="10"/>
        <v>0</v>
      </c>
      <c r="T27" s="92">
        <f t="shared" si="9"/>
        <v>0</v>
      </c>
      <c r="U27" s="14"/>
    </row>
    <row r="28" spans="3:21" ht="27.6" customHeight="1" thickBot="1" x14ac:dyDescent="0.3">
      <c r="C28" s="11"/>
      <c r="D28" s="55" t="s">
        <v>33</v>
      </c>
      <c r="E28" s="56" t="s">
        <v>34</v>
      </c>
      <c r="F28" s="93">
        <f t="shared" si="11"/>
        <v>3.4129999999999998</v>
      </c>
      <c r="G28" s="94">
        <f>'[1]Приложение 1 '!E476</f>
        <v>3.3613</v>
      </c>
      <c r="H28" s="94">
        <f>'[1]Приложение 1 '!E703</f>
        <v>5.1700000000000003E-2</v>
      </c>
      <c r="I28" s="94">
        <f>'[1]Приложение 1 '!E929</f>
        <v>0</v>
      </c>
      <c r="J28" s="94">
        <f>'[1]Приложение 1 '!E1154</f>
        <v>0</v>
      </c>
      <c r="K28" s="93">
        <f t="shared" si="12"/>
        <v>3.2670000000000003</v>
      </c>
      <c r="L28" s="94">
        <f>'[1]Приложение 1 '!I476</f>
        <v>3.1937000000000002</v>
      </c>
      <c r="M28" s="94">
        <f>'[1]Приложение 1 '!I703</f>
        <v>7.3300000000000004E-2</v>
      </c>
      <c r="N28" s="94">
        <f>'[1]Приложение 1 '!I929</f>
        <v>0</v>
      </c>
      <c r="O28" s="94">
        <f>'[1]Приложение 1 '!I1154</f>
        <v>0</v>
      </c>
      <c r="P28" s="93">
        <f t="shared" si="14"/>
        <v>3.34</v>
      </c>
      <c r="Q28" s="94">
        <f>ROUND((G28+L28)/2,6)</f>
        <v>3.2774999999999999</v>
      </c>
      <c r="R28" s="94">
        <f>ROUND((H28+M28)/2,6)</f>
        <v>6.25E-2</v>
      </c>
      <c r="S28" s="94">
        <f t="shared" si="10"/>
        <v>0</v>
      </c>
      <c r="T28" s="94">
        <f t="shared" si="9"/>
        <v>0</v>
      </c>
      <c r="U28" s="14"/>
    </row>
    <row r="29" spans="3:21" ht="10.9" customHeight="1" x14ac:dyDescent="0.25">
      <c r="C29" s="11"/>
      <c r="D29" s="37"/>
      <c r="E29" s="43" t="s">
        <v>35</v>
      </c>
      <c r="F29" s="82">
        <f t="shared" ref="F29" si="15">SUM(J29+I29+H29+G29)</f>
        <v>0</v>
      </c>
      <c r="G29" s="95"/>
      <c r="H29" s="95"/>
      <c r="I29" s="95"/>
      <c r="J29" s="96"/>
      <c r="K29" s="82">
        <f t="shared" ref="K29" si="16">SUM(O29+N29+M29+L29)</f>
        <v>0</v>
      </c>
      <c r="L29" s="95"/>
      <c r="M29" s="95"/>
      <c r="N29" s="95"/>
      <c r="O29" s="96"/>
      <c r="P29" s="82">
        <f t="shared" si="14"/>
        <v>0</v>
      </c>
      <c r="Q29" s="97">
        <f t="shared" ref="Q29:R29" si="17">ROUND((G29+L29)/2,4)</f>
        <v>0</v>
      </c>
      <c r="R29" s="97">
        <f t="shared" si="17"/>
        <v>0</v>
      </c>
      <c r="S29" s="97">
        <f t="shared" si="10"/>
        <v>0</v>
      </c>
      <c r="T29" s="97">
        <f t="shared" si="9"/>
        <v>0</v>
      </c>
      <c r="U29" s="14"/>
    </row>
    <row r="30" spans="3:21" ht="26.45" customHeight="1" thickBot="1" x14ac:dyDescent="0.3">
      <c r="C30" s="11"/>
      <c r="D30" s="98" t="s">
        <v>36</v>
      </c>
      <c r="E30" s="99" t="s">
        <v>37</v>
      </c>
      <c r="F30" s="82">
        <f t="shared" si="11"/>
        <v>0</v>
      </c>
      <c r="G30" s="97">
        <f>'[1]Приложение 1 '!E477</f>
        <v>0</v>
      </c>
      <c r="H30" s="97">
        <f>'[1]Приложение 1 '!E704</f>
        <v>0</v>
      </c>
      <c r="I30" s="97">
        <f>'[1]Приложение 1 '!E930</f>
        <v>0</v>
      </c>
      <c r="J30" s="100">
        <f>'[1]Приложение 1 '!E1155</f>
        <v>0</v>
      </c>
      <c r="K30" s="82">
        <f t="shared" si="12"/>
        <v>0</v>
      </c>
      <c r="L30" s="97">
        <f>'[1]Приложение 1 '!I477</f>
        <v>0</v>
      </c>
      <c r="M30" s="97">
        <f>'[1]Приложение 1 '!I704</f>
        <v>0</v>
      </c>
      <c r="N30" s="97">
        <f>'[1]Приложение 1 '!I930</f>
        <v>0</v>
      </c>
      <c r="O30" s="100">
        <f>'[1]Приложение 1 '!I1155</f>
        <v>0</v>
      </c>
      <c r="P30" s="82">
        <f>Q30+R30+S30+T30</f>
        <v>0</v>
      </c>
      <c r="Q30" s="97">
        <f t="shared" si="10"/>
        <v>0</v>
      </c>
      <c r="R30" s="97">
        <f t="shared" si="10"/>
        <v>0</v>
      </c>
      <c r="S30" s="97">
        <f t="shared" si="10"/>
        <v>0</v>
      </c>
      <c r="T30" s="97">
        <f t="shared" si="9"/>
        <v>0</v>
      </c>
      <c r="U30" s="14"/>
    </row>
    <row r="31" spans="3:21" ht="10.9" customHeight="1" thickBot="1" x14ac:dyDescent="0.3">
      <c r="C31" s="11"/>
      <c r="D31" s="37"/>
      <c r="E31" s="43" t="s">
        <v>35</v>
      </c>
      <c r="F31" s="82">
        <f t="shared" si="11"/>
        <v>0</v>
      </c>
      <c r="G31" s="95"/>
      <c r="H31" s="95"/>
      <c r="I31" s="95"/>
      <c r="J31" s="96"/>
      <c r="K31" s="82">
        <f t="shared" si="12"/>
        <v>0</v>
      </c>
      <c r="L31" s="95"/>
      <c r="M31" s="95"/>
      <c r="N31" s="95"/>
      <c r="O31" s="96"/>
      <c r="P31" s="82">
        <f t="shared" ref="P31" si="18">Q31+R31+S31+T31</f>
        <v>0</v>
      </c>
      <c r="Q31" s="97"/>
      <c r="R31" s="97">
        <f t="shared" si="10"/>
        <v>0</v>
      </c>
      <c r="S31" s="97">
        <f t="shared" si="10"/>
        <v>0</v>
      </c>
      <c r="T31" s="97">
        <f t="shared" si="9"/>
        <v>0</v>
      </c>
      <c r="U31" s="14"/>
    </row>
    <row r="32" spans="3:21" ht="12.6" customHeight="1" x14ac:dyDescent="0.25">
      <c r="C32" s="11"/>
      <c r="D32" s="33" t="s">
        <v>38</v>
      </c>
      <c r="E32" s="34" t="s">
        <v>39</v>
      </c>
      <c r="F32" s="90">
        <f t="shared" si="11"/>
        <v>6.5106999999999999</v>
      </c>
      <c r="G32" s="83">
        <f>G34+G40</f>
        <v>0</v>
      </c>
      <c r="H32" s="83">
        <f>H34+H40</f>
        <v>0</v>
      </c>
      <c r="I32" s="83">
        <f>I34+I40</f>
        <v>5.9523999999999999</v>
      </c>
      <c r="J32" s="83">
        <f>J34+J40</f>
        <v>0.55830000000000002</v>
      </c>
      <c r="K32" s="90">
        <f t="shared" si="12"/>
        <v>5.8591499999999996</v>
      </c>
      <c r="L32" s="83">
        <f>L34+L40</f>
        <v>0</v>
      </c>
      <c r="M32" s="83">
        <f>M34+M40</f>
        <v>0</v>
      </c>
      <c r="N32" s="83">
        <f>N34+N40</f>
        <v>5.4230999999999998</v>
      </c>
      <c r="O32" s="91">
        <f>O34+O40</f>
        <v>0.43604999999999999</v>
      </c>
      <c r="P32" s="90">
        <f t="shared" si="14"/>
        <v>6.1849250000000007</v>
      </c>
      <c r="Q32" s="83">
        <f t="shared" si="10"/>
        <v>0</v>
      </c>
      <c r="R32" s="83">
        <f t="shared" si="10"/>
        <v>0</v>
      </c>
      <c r="S32" s="83">
        <f>ROUND((I32+N32)/2,6)</f>
        <v>5.6877500000000003</v>
      </c>
      <c r="T32" s="91">
        <f>T34+T40</f>
        <v>0.49717500000000003</v>
      </c>
      <c r="U32" s="14"/>
    </row>
    <row r="33" spans="3:21" ht="21" customHeight="1" x14ac:dyDescent="0.25">
      <c r="C33" s="11"/>
      <c r="D33" s="68"/>
      <c r="E33" s="69" t="s">
        <v>40</v>
      </c>
      <c r="F33" s="82">
        <f t="shared" si="11"/>
        <v>1.18E-2</v>
      </c>
      <c r="G33" s="95"/>
      <c r="H33" s="95"/>
      <c r="I33" s="95"/>
      <c r="J33" s="95">
        <v>1.18E-2</v>
      </c>
      <c r="K33" s="82">
        <f t="shared" si="12"/>
        <v>7.7999999999999996E-3</v>
      </c>
      <c r="L33" s="95"/>
      <c r="M33" s="95"/>
      <c r="N33" s="95"/>
      <c r="O33" s="96">
        <v>7.7999999999999996E-3</v>
      </c>
      <c r="P33" s="82">
        <f t="shared" si="14"/>
        <v>9.7999999999999997E-3</v>
      </c>
      <c r="Q33" s="97">
        <f t="shared" si="10"/>
        <v>0</v>
      </c>
      <c r="R33" s="97">
        <f t="shared" si="10"/>
        <v>0</v>
      </c>
      <c r="S33" s="97">
        <f t="shared" si="10"/>
        <v>0</v>
      </c>
      <c r="T33" s="97">
        <f t="shared" si="9"/>
        <v>9.7999999999999997E-3</v>
      </c>
      <c r="U33" s="14"/>
    </row>
    <row r="34" spans="3:21" ht="12.6" customHeight="1" x14ac:dyDescent="0.25">
      <c r="C34" s="11"/>
      <c r="D34" s="37" t="s">
        <v>41</v>
      </c>
      <c r="E34" s="41" t="s">
        <v>42</v>
      </c>
      <c r="F34" s="82">
        <f t="shared" si="11"/>
        <v>6.25</v>
      </c>
      <c r="G34" s="84">
        <f>G35+G36+G37+G38</f>
        <v>0</v>
      </c>
      <c r="H34" s="84">
        <f>H35+H36+H37+H38</f>
        <v>0</v>
      </c>
      <c r="I34" s="84">
        <f>I35+I36+I37+I38</f>
        <v>5.7007000000000003</v>
      </c>
      <c r="J34" s="84">
        <f>J35+J36+J37+J38</f>
        <v>0.54930000000000001</v>
      </c>
      <c r="K34" s="82">
        <f t="shared" si="12"/>
        <v>5.85215</v>
      </c>
      <c r="L34" s="84">
        <f>L35+L36+L37+L38</f>
        <v>0</v>
      </c>
      <c r="M34" s="84">
        <f>M35+M36+M37+M38</f>
        <v>0</v>
      </c>
      <c r="N34" s="84">
        <f>N35+N36+N37+N38</f>
        <v>5.4230999999999998</v>
      </c>
      <c r="O34" s="84">
        <f>O35+O36+O37+O38</f>
        <v>0.42904999999999999</v>
      </c>
      <c r="P34" s="82">
        <f t="shared" si="14"/>
        <v>6.051075</v>
      </c>
      <c r="Q34" s="84">
        <f t="shared" si="10"/>
        <v>0</v>
      </c>
      <c r="R34" s="84">
        <f t="shared" si="10"/>
        <v>0</v>
      </c>
      <c r="S34" s="84">
        <f>S35+S36+S37+S38</f>
        <v>5.5618999999999996</v>
      </c>
      <c r="T34" s="84">
        <f>T35+T36+T37+T38</f>
        <v>0.48917500000000003</v>
      </c>
      <c r="U34" s="14"/>
    </row>
    <row r="35" spans="3:21" ht="13.15" customHeight="1" x14ac:dyDescent="0.25">
      <c r="C35" s="11"/>
      <c r="D35" s="37" t="s">
        <v>43</v>
      </c>
      <c r="E35" s="43" t="s">
        <v>44</v>
      </c>
      <c r="F35" s="82">
        <f t="shared" si="11"/>
        <v>6.25</v>
      </c>
      <c r="G35" s="95"/>
      <c r="H35" s="95"/>
      <c r="I35" s="95">
        <v>5.7007000000000003</v>
      </c>
      <c r="J35" s="96">
        <v>0.54930000000000001</v>
      </c>
      <c r="K35" s="82">
        <f t="shared" si="12"/>
        <v>5.85215</v>
      </c>
      <c r="L35" s="95"/>
      <c r="M35" s="95"/>
      <c r="N35" s="95">
        <v>5.4230999999999998</v>
      </c>
      <c r="O35" s="96">
        <v>0.42904999999999999</v>
      </c>
      <c r="P35" s="82">
        <f t="shared" si="14"/>
        <v>6.051075</v>
      </c>
      <c r="Q35" s="97">
        <f t="shared" si="10"/>
        <v>0</v>
      </c>
      <c r="R35" s="97">
        <f t="shared" si="10"/>
        <v>0</v>
      </c>
      <c r="S35" s="97">
        <f>ROUND((I35+N35)/2,6)</f>
        <v>5.5618999999999996</v>
      </c>
      <c r="T35" s="97">
        <f>ROUND((J35+O35)/2,6)</f>
        <v>0.48917500000000003</v>
      </c>
      <c r="U35" s="14"/>
    </row>
    <row r="36" spans="3:21" ht="12" customHeight="1" x14ac:dyDescent="0.25">
      <c r="C36" s="11"/>
      <c r="D36" s="37" t="s">
        <v>45</v>
      </c>
      <c r="E36" s="43" t="s">
        <v>46</v>
      </c>
      <c r="F36" s="82">
        <f t="shared" si="11"/>
        <v>0</v>
      </c>
      <c r="G36" s="95"/>
      <c r="H36" s="95"/>
      <c r="I36" s="95"/>
      <c r="J36" s="96"/>
      <c r="K36" s="82">
        <f t="shared" si="12"/>
        <v>0</v>
      </c>
      <c r="L36" s="95"/>
      <c r="M36" s="95"/>
      <c r="N36" s="95"/>
      <c r="O36" s="96"/>
      <c r="P36" s="82">
        <f t="shared" si="14"/>
        <v>0</v>
      </c>
      <c r="Q36" s="97">
        <f t="shared" si="10"/>
        <v>0</v>
      </c>
      <c r="R36" s="97">
        <f t="shared" si="10"/>
        <v>0</v>
      </c>
      <c r="S36" s="97">
        <f t="shared" si="10"/>
        <v>0</v>
      </c>
      <c r="T36" s="97">
        <f t="shared" si="9"/>
        <v>0</v>
      </c>
      <c r="U36" s="14"/>
    </row>
    <row r="37" spans="3:21" ht="13.9" customHeight="1" x14ac:dyDescent="0.25">
      <c r="C37" s="11"/>
      <c r="D37" s="37" t="s">
        <v>47</v>
      </c>
      <c r="E37" s="43" t="s">
        <v>48</v>
      </c>
      <c r="F37" s="82">
        <f t="shared" si="11"/>
        <v>0</v>
      </c>
      <c r="G37" s="95"/>
      <c r="H37" s="95"/>
      <c r="I37" s="95"/>
      <c r="J37" s="96"/>
      <c r="K37" s="82">
        <f t="shared" si="12"/>
        <v>0</v>
      </c>
      <c r="L37" s="95"/>
      <c r="M37" s="95"/>
      <c r="N37" s="95"/>
      <c r="O37" s="96"/>
      <c r="P37" s="82">
        <f t="shared" si="14"/>
        <v>0</v>
      </c>
      <c r="Q37" s="97">
        <f t="shared" si="10"/>
        <v>0</v>
      </c>
      <c r="R37" s="97">
        <f t="shared" si="10"/>
        <v>0</v>
      </c>
      <c r="S37" s="97">
        <f t="shared" si="10"/>
        <v>0</v>
      </c>
      <c r="T37" s="97">
        <f t="shared" si="9"/>
        <v>0</v>
      </c>
      <c r="U37" s="14"/>
    </row>
    <row r="38" spans="3:21" ht="24.75" customHeight="1" x14ac:dyDescent="0.25">
      <c r="C38" s="11"/>
      <c r="D38" s="37" t="s">
        <v>49</v>
      </c>
      <c r="E38" s="43" t="s">
        <v>50</v>
      </c>
      <c r="F38" s="82">
        <f t="shared" si="11"/>
        <v>0</v>
      </c>
      <c r="G38" s="95"/>
      <c r="H38" s="95"/>
      <c r="I38" s="95"/>
      <c r="J38" s="96"/>
      <c r="K38" s="82">
        <f t="shared" si="12"/>
        <v>0</v>
      </c>
      <c r="L38" s="95"/>
      <c r="M38" s="95"/>
      <c r="N38" s="95"/>
      <c r="O38" s="96"/>
      <c r="P38" s="82">
        <f t="shared" si="14"/>
        <v>0</v>
      </c>
      <c r="Q38" s="97">
        <f t="shared" si="10"/>
        <v>0</v>
      </c>
      <c r="R38" s="97">
        <f t="shared" si="10"/>
        <v>0</v>
      </c>
      <c r="S38" s="97">
        <f t="shared" si="10"/>
        <v>0</v>
      </c>
      <c r="T38" s="97">
        <f t="shared" si="9"/>
        <v>0</v>
      </c>
      <c r="U38" s="14"/>
    </row>
    <row r="39" spans="3:21" ht="22.15" customHeight="1" x14ac:dyDescent="0.25">
      <c r="C39" s="11"/>
      <c r="D39" s="37"/>
      <c r="E39" s="43" t="s">
        <v>51</v>
      </c>
      <c r="F39" s="82">
        <f>SUM(J39+I39+H39+G39)</f>
        <v>0</v>
      </c>
      <c r="G39" s="95"/>
      <c r="H39" s="95"/>
      <c r="I39" s="95"/>
      <c r="J39" s="96"/>
      <c r="K39" s="82">
        <f>SUM(O39+N39+M39+L39)</f>
        <v>0</v>
      </c>
      <c r="L39" s="95"/>
      <c r="M39" s="95"/>
      <c r="N39" s="95"/>
      <c r="O39" s="96"/>
      <c r="P39" s="82">
        <f>Q39+R39+S39+T39</f>
        <v>0</v>
      </c>
      <c r="Q39" s="97">
        <f>ROUND((G39+L39)/2,4)</f>
        <v>0</v>
      </c>
      <c r="R39" s="97">
        <f>ROUND((H39+M39)/2,4)</f>
        <v>0</v>
      </c>
      <c r="S39" s="97">
        <f>ROUND((I39+N39)/2,4)</f>
        <v>0</v>
      </c>
      <c r="T39" s="97">
        <f>ROUND((J39+O39)/2,4)</f>
        <v>0</v>
      </c>
      <c r="U39" s="14"/>
    </row>
    <row r="40" spans="3:21" ht="11.45" customHeight="1" thickBot="1" x14ac:dyDescent="0.3">
      <c r="C40" s="11"/>
      <c r="D40" s="46" t="s">
        <v>52</v>
      </c>
      <c r="E40" s="70" t="s">
        <v>55</v>
      </c>
      <c r="F40" s="101">
        <f t="shared" si="11"/>
        <v>0.26069999999999999</v>
      </c>
      <c r="G40" s="102">
        <f>'[1]Приложение 1 '!E393</f>
        <v>0</v>
      </c>
      <c r="H40" s="103">
        <f>'[1]Приложение 1 '!E620</f>
        <v>0</v>
      </c>
      <c r="I40" s="103">
        <f>'[1]Приложение 1 '!E846</f>
        <v>0.25169999999999998</v>
      </c>
      <c r="J40" s="104">
        <f>'[1]Приложение 1 '!E1071</f>
        <v>8.9999999999999993E-3</v>
      </c>
      <c r="K40" s="101">
        <f t="shared" si="12"/>
        <v>7.0000000000000001E-3</v>
      </c>
      <c r="L40" s="103">
        <f>'[1]Приложение 1 '!I393</f>
        <v>0</v>
      </c>
      <c r="M40" s="103">
        <f>'[1]Приложение 1 '!I620</f>
        <v>0</v>
      </c>
      <c r="N40" s="103">
        <f>'[1]Приложение 1 '!I846</f>
        <v>0</v>
      </c>
      <c r="O40" s="104">
        <f>'[1]Приложение 1 '!I1071</f>
        <v>7.0000000000000001E-3</v>
      </c>
      <c r="P40" s="101">
        <f t="shared" si="14"/>
        <v>0.13385</v>
      </c>
      <c r="Q40" s="102">
        <f t="shared" si="10"/>
        <v>0</v>
      </c>
      <c r="R40" s="102">
        <f t="shared" si="10"/>
        <v>0</v>
      </c>
      <c r="S40" s="102">
        <f>ROUND((I40+N40)/2,6)</f>
        <v>0.12584999999999999</v>
      </c>
      <c r="T40" s="102">
        <f>ROUND((J40+O40)/2,6)</f>
        <v>8.0000000000000002E-3</v>
      </c>
      <c r="U40" s="14"/>
    </row>
    <row r="41" spans="3:21" ht="11.45" customHeight="1" x14ac:dyDescent="0.25">
      <c r="C41" s="11"/>
      <c r="D41" s="14"/>
      <c r="E41" s="1"/>
    </row>
    <row r="42" spans="3:21" x14ac:dyDescent="0.25"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3:21" s="76" customFormat="1" x14ac:dyDescent="0.25">
      <c r="E43" s="77"/>
    </row>
    <row r="45" spans="3:21" ht="24" customHeight="1" x14ac:dyDescent="0.25">
      <c r="E45" s="105"/>
      <c r="F45" s="105"/>
      <c r="G45" s="105"/>
      <c r="H45" s="105"/>
      <c r="I45" s="105"/>
      <c r="J45" s="105"/>
      <c r="K45" s="105"/>
      <c r="L45" s="105"/>
      <c r="R45" s="106"/>
    </row>
  </sheetData>
  <mergeCells count="9">
    <mergeCell ref="E45:L45"/>
    <mergeCell ref="P7:T7"/>
    <mergeCell ref="D9:T9"/>
    <mergeCell ref="D10:T10"/>
    <mergeCell ref="D12:D13"/>
    <mergeCell ref="E12:E13"/>
    <mergeCell ref="F12:J12"/>
    <mergeCell ref="K12:O12"/>
    <mergeCell ref="P12:T12"/>
  </mergeCells>
  <dataValidations count="1">
    <dataValidation type="decimal" allowBlank="1" showInputMessage="1" showErrorMessage="1" errorTitle="Внимание" error="Допускается ввод только действительных чисел!" sqref="Q33:T33 G33:J33 L31:O31 L33:O33 Q29:T29 G29:J29 L29:O29 Q31:T31 G31:J31 Q35:T39 L35:O39 G35:J39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Электроэнергия</vt:lpstr>
      <vt:lpstr>Мощность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2024-04-03T11:42:45Z</dcterms:modified>
</cp:coreProperties>
</file>