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стр.1-3 за 2020" sheetId="1" r:id="rId1"/>
  </sheets>
  <definedNames/>
  <calcPr fullCalcOnLoad="1"/>
</workbook>
</file>

<file path=xl/sharedStrings.xml><?xml version="1.0" encoding="utf-8"?>
<sst xmlns="http://schemas.openxmlformats.org/spreadsheetml/2006/main" count="193" uniqueCount="137">
  <si>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</si>
  <si>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</si>
  <si>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</si>
  <si>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</si>
  <si>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</si>
  <si>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</si>
  <si>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</si>
  <si>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</si>
  <si>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</si>
  <si>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</si>
  <si>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</si>
  <si>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</si>
  <si>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</si>
  <si>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</si>
  <si>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</si>
  <si>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</si>
  <si>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</si>
  <si>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</si>
  <si>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</si>
  <si>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</si>
  <si>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</si>
  <si>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</si>
  <si>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</si>
  <si>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</si>
  <si>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</si>
  <si>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</si>
  <si>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</si>
  <si>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</si>
  <si>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</si>
  <si>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</si>
  <si>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</si>
  <si>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</si>
  <si>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</si>
  <si>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</si>
  <si>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</si>
  <si>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</si>
  <si>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</si>
  <si>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</si>
  <si>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</si>
  <si>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</si>
  <si>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</si>
  <si>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</si>
  <si>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</si>
  <si>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</si>
  <si>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</si>
  <si>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</si>
  <si>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</si>
  <si>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</si>
  <si>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</si>
  <si>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</si>
  <si>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</si>
  <si>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</si>
  <si>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</si>
  <si>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</si>
  <si>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</si>
  <si>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</si>
  <si>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</si>
  <si>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</si>
  <si>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</si>
  <si>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</si>
  <si>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</si>
  <si>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</si>
  <si>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</si>
  <si>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</si>
  <si>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</si>
  <si>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</si>
  <si>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</si>
  <si>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</si>
  <si>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</si>
  <si>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</si>
  <si>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</si>
  <si>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</si>
  <si>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</si>
  <si>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</si>
  <si>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</si>
  <si>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</si>
  <si>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</si>
  <si>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</si>
  <si>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</si>
  <si>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</si>
  <si>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</si>
  <si>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</si>
  <si>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</si>
  <si>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</si>
  <si>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</si>
  <si>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</si>
  <si>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</si>
  <si>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</si>
  <si>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</si>
  <si>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</si>
  <si>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</si>
  <si>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</si>
  <si>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</si>
  <si>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</si>
  <si>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</si>
  <si>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</si>
  <si>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</si>
  <si>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</si>
  <si>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</si>
  <si>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</si>
  <si>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</si>
  <si>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</si>
  <si>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</si>
  <si>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</si>
  <si>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</si>
  <si>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</si>
  <si>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</si>
  <si>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</si>
  <si>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</si>
  <si>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</si>
  <si>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</si>
  <si>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</si>
  <si>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</si>
  <si>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высокая степень износа основных фондов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</si>
  <si>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</si>
  <si>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</si>
  <si>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</si>
  <si>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3.1</t>
  </si>
  <si>
    <t>3.2</t>
  </si>
  <si>
    <t>в том числе количество условных единиц по подстанциям на СН2 уровне напряжения</t>
  </si>
  <si>
    <t>4.1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</si>
  <si>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</si>
  <si>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</si>
  <si>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</t>
  </si>
  <si>
    <t>5.2</t>
  </si>
  <si>
    <t>ИНН:</t>
  </si>
  <si>
    <t>КПП:</t>
  </si>
  <si>
    <t>Наименование организации: Акционерное общество "Мурманский морской рыбный порт"</t>
  </si>
  <si>
    <t>5190146332</t>
  </si>
  <si>
    <t>519001001</t>
  </si>
  <si>
    <t>2.1</t>
  </si>
  <si>
    <t xml:space="preserve">Долгосрочный период регулирования:                                     2020-2024 </t>
  </si>
  <si>
    <t>2020 год</t>
  </si>
  <si>
    <t>Ввод в действие основных средств</t>
  </si>
  <si>
    <t>в связи с острой необходимостью ремонта основных средств произошло перераспределение денежных средст по статьям затрат</t>
  </si>
  <si>
    <t>4.2</t>
  </si>
  <si>
    <t>в том числе количество условных единиц по подстанциям на НН уровне напряжения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</si>
</sst>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left" vertical="center" wrapText="1"/>
    </xf>
    <xf numFmtId="4" fontId="49" fillId="35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3">
      <pane xSplit="4" ySplit="15" topLeftCell="E55" activePane="bottomRight" state="frozen"/>
      <selection pane="topLeft" activeCell="A3" sqref="A3"/>
      <selection pane="topRight" activeCell="E3" sqref="E3"/>
      <selection pane="bottomLeft" activeCell="A18" sqref="A18"/>
      <selection pane="bottomRight" activeCell="E57" sqref="E57:E58"/>
    </sheetView>
  </sheetViews>
  <sheetFormatPr defaultColWidth="0.875" defaultRowHeight="12.75"/>
  <cols>
    <col min="1" max="1" width="10.625" style="2" customWidth="1"/>
    <col min="2" max="2" width="53.375" style="2" customWidth="1"/>
    <col min="3" max="3" width="11.25390625" style="2" customWidth="1"/>
    <col min="4" max="4" width="16.125" style="19" customWidth="1"/>
    <col min="5" max="5" width="10.875" style="19" customWidth="1"/>
    <col min="6" max="6" width="39.875" style="2" customWidth="1"/>
    <col min="7" max="16384" width="0.875" style="2" customWidth="1"/>
  </cols>
  <sheetData>
    <row r="1" spans="4:6" s="1" customFormat="1" ht="12" customHeight="1">
      <c r="D1" s="18"/>
      <c r="E1" s="18"/>
      <c r="F1" s="1" t="s">
        <v>87</v>
      </c>
    </row>
    <row r="2" spans="4:6" s="1" customFormat="1" ht="12" customHeight="1">
      <c r="D2" s="18"/>
      <c r="E2" s="18"/>
      <c r="F2" s="1" t="s">
        <v>26</v>
      </c>
    </row>
    <row r="3" spans="4:6" s="1" customFormat="1" ht="12" customHeight="1">
      <c r="D3" s="18"/>
      <c r="E3" s="18"/>
      <c r="F3" s="1" t="s">
        <v>27</v>
      </c>
    </row>
    <row r="4" ht="21" customHeight="1"/>
    <row r="5" spans="1:6" s="3" customFormat="1" ht="14.25" customHeight="1">
      <c r="A5" s="61" t="s">
        <v>17</v>
      </c>
      <c r="B5" s="61"/>
      <c r="C5" s="61"/>
      <c r="D5" s="61"/>
      <c r="E5" s="61"/>
      <c r="F5" s="61"/>
    </row>
    <row r="6" spans="1:6" s="3" customFormat="1" ht="14.25" customHeight="1">
      <c r="A6" s="61" t="s">
        <v>18</v>
      </c>
      <c r="B6" s="61"/>
      <c r="C6" s="61"/>
      <c r="D6" s="61"/>
      <c r="E6" s="61"/>
      <c r="F6" s="61"/>
    </row>
    <row r="7" spans="1:6" s="3" customFormat="1" ht="14.25" customHeight="1">
      <c r="A7" s="61" t="s">
        <v>88</v>
      </c>
      <c r="B7" s="61"/>
      <c r="C7" s="61"/>
      <c r="D7" s="61"/>
      <c r="E7" s="61"/>
      <c r="F7" s="61"/>
    </row>
    <row r="8" spans="1:6" s="3" customFormat="1" ht="14.25" customHeight="1">
      <c r="A8" s="61" t="s">
        <v>111</v>
      </c>
      <c r="B8" s="61"/>
      <c r="C8" s="61"/>
      <c r="D8" s="61"/>
      <c r="E8" s="61"/>
      <c r="F8" s="61"/>
    </row>
    <row r="9" ht="21" customHeight="1"/>
    <row r="10" ht="21" customHeight="1">
      <c r="A10" s="2" t="s">
        <v>127</v>
      </c>
    </row>
    <row r="11" spans="1:3" ht="15">
      <c r="A11" s="2" t="s">
        <v>125</v>
      </c>
      <c r="B11" s="68" t="s">
        <v>128</v>
      </c>
      <c r="C11" s="68"/>
    </row>
    <row r="12" spans="1:6" ht="15">
      <c r="A12" s="2" t="s">
        <v>126</v>
      </c>
      <c r="B12" s="68" t="s">
        <v>129</v>
      </c>
      <c r="C12" s="68"/>
      <c r="E12" s="45"/>
      <c r="F12" s="46"/>
    </row>
    <row r="13" spans="1:6" ht="15">
      <c r="A13" s="2" t="s">
        <v>131</v>
      </c>
      <c r="C13" s="2" t="s">
        <v>28</v>
      </c>
      <c r="E13" s="45"/>
      <c r="F13" s="46"/>
    </row>
    <row r="14" ht="15" customHeight="1"/>
    <row r="15" spans="1:6" s="5" customFormat="1" ht="13.5">
      <c r="A15" s="64" t="s">
        <v>25</v>
      </c>
      <c r="B15" s="62"/>
      <c r="C15" s="64" t="s">
        <v>29</v>
      </c>
      <c r="D15" s="66" t="s">
        <v>132</v>
      </c>
      <c r="E15" s="67"/>
      <c r="F15" s="64" t="s">
        <v>2</v>
      </c>
    </row>
    <row r="16" spans="1:6" s="5" customFormat="1" ht="13.5">
      <c r="A16" s="65"/>
      <c r="B16" s="63"/>
      <c r="C16" s="65"/>
      <c r="D16" s="20" t="s">
        <v>0</v>
      </c>
      <c r="E16" s="20" t="s">
        <v>1</v>
      </c>
      <c r="F16" s="71"/>
    </row>
    <row r="17" spans="1:6" s="5" customFormat="1" ht="15" customHeight="1">
      <c r="A17" s="9" t="s">
        <v>3</v>
      </c>
      <c r="B17" s="6" t="s">
        <v>30</v>
      </c>
      <c r="C17" s="4" t="s">
        <v>31</v>
      </c>
      <c r="D17" s="20" t="s">
        <v>31</v>
      </c>
      <c r="E17" s="20" t="s">
        <v>31</v>
      </c>
      <c r="F17" s="8" t="s">
        <v>31</v>
      </c>
    </row>
    <row r="18" spans="1:6" s="5" customFormat="1" ht="53.25" customHeight="1">
      <c r="A18" s="9" t="s">
        <v>5</v>
      </c>
      <c r="B18" s="6" t="s">
        <v>89</v>
      </c>
      <c r="C18" s="4" t="s">
        <v>4</v>
      </c>
      <c r="D18" s="20">
        <f>D19+D33+D47</f>
        <v>26796.61</v>
      </c>
      <c r="E18" s="20">
        <f>E19+E33+E47</f>
        <v>33695.49135418881</v>
      </c>
      <c r="F18" s="7" t="s">
        <v>134</v>
      </c>
    </row>
    <row r="19" spans="1:6" s="5" customFormat="1" ht="30" customHeight="1">
      <c r="A19" s="10" t="s">
        <v>6</v>
      </c>
      <c r="B19" s="12" t="s">
        <v>90</v>
      </c>
      <c r="C19" s="11" t="s">
        <v>4</v>
      </c>
      <c r="D19" s="21">
        <f>D20+D25+D27+D31+D32</f>
        <v>17630.28</v>
      </c>
      <c r="E19" s="21">
        <f>E20+E25+E27+E31+E32</f>
        <v>24279.869902690803</v>
      </c>
      <c r="F19" s="40"/>
    </row>
    <row r="20" spans="1:6" s="5" customFormat="1" ht="15" customHeight="1">
      <c r="A20" s="15" t="s">
        <v>7</v>
      </c>
      <c r="B20" s="16" t="s">
        <v>8</v>
      </c>
      <c r="C20" s="17" t="s">
        <v>4</v>
      </c>
      <c r="D20" s="22">
        <f>SUM(D21:D23)</f>
        <v>6015.47</v>
      </c>
      <c r="E20" s="22">
        <f>SUM(E21:E23)</f>
        <v>10765.2169261548</v>
      </c>
      <c r="F20" s="24" t="s">
        <v>113</v>
      </c>
    </row>
    <row r="21" spans="1:6" s="5" customFormat="1" ht="30" customHeight="1">
      <c r="A21" s="9" t="s">
        <v>10</v>
      </c>
      <c r="B21" s="6" t="s">
        <v>112</v>
      </c>
      <c r="C21" s="4" t="s">
        <v>4</v>
      </c>
      <c r="D21" s="20">
        <v>169.57</v>
      </c>
      <c r="E21" s="20">
        <f>1030.46*0.6488869</f>
        <v>668.6519949740001</v>
      </c>
      <c r="F21" s="39"/>
    </row>
    <row r="22" spans="1:6" s="5" customFormat="1" ht="15" customHeight="1">
      <c r="A22" s="9" t="s">
        <v>12</v>
      </c>
      <c r="B22" s="6" t="s">
        <v>91</v>
      </c>
      <c r="C22" s="4" t="s">
        <v>4</v>
      </c>
      <c r="D22" s="23">
        <v>5389.64</v>
      </c>
      <c r="E22" s="20">
        <f>14684.5*0.6488869</f>
        <v>9528.57968305</v>
      </c>
      <c r="F22" s="24" t="s">
        <v>113</v>
      </c>
    </row>
    <row r="23" spans="1:6" s="5" customFormat="1" ht="54.75" customHeight="1">
      <c r="A23" s="9" t="s">
        <v>32</v>
      </c>
      <c r="B23" s="6" t="s">
        <v>33</v>
      </c>
      <c r="C23" s="4" t="s">
        <v>4</v>
      </c>
      <c r="D23" s="20">
        <v>456.26</v>
      </c>
      <c r="E23" s="20">
        <f>875.32*0.64888869</f>
        <v>567.9852481308001</v>
      </c>
      <c r="F23" s="39"/>
    </row>
    <row r="24" spans="1:6" s="5" customFormat="1" ht="15" customHeight="1">
      <c r="A24" s="9" t="s">
        <v>34</v>
      </c>
      <c r="B24" s="6" t="s">
        <v>11</v>
      </c>
      <c r="C24" s="4" t="s">
        <v>4</v>
      </c>
      <c r="D24" s="38"/>
      <c r="E24" s="38"/>
      <c r="F24" s="39"/>
    </row>
    <row r="25" spans="1:6" s="5" customFormat="1" ht="15" customHeight="1">
      <c r="A25" s="9" t="s">
        <v>9</v>
      </c>
      <c r="B25" s="6" t="s">
        <v>19</v>
      </c>
      <c r="C25" s="4" t="s">
        <v>4</v>
      </c>
      <c r="D25" s="20">
        <v>7844.85</v>
      </c>
      <c r="E25" s="20">
        <f>12987.28*0.6488869</f>
        <v>8427.275858632001</v>
      </c>
      <c r="F25" s="39"/>
    </row>
    <row r="26" spans="1:6" s="5" customFormat="1" ht="15" customHeight="1">
      <c r="A26" s="9" t="s">
        <v>35</v>
      </c>
      <c r="B26" s="6" t="s">
        <v>11</v>
      </c>
      <c r="C26" s="4" t="s">
        <v>4</v>
      </c>
      <c r="D26" s="38"/>
      <c r="E26" s="38"/>
      <c r="F26" s="39"/>
    </row>
    <row r="27" spans="1:6" s="5" customFormat="1" ht="30" customHeight="1">
      <c r="A27" s="15" t="s">
        <v>13</v>
      </c>
      <c r="B27" s="16" t="s">
        <v>92</v>
      </c>
      <c r="C27" s="17" t="s">
        <v>4</v>
      </c>
      <c r="D27" s="22">
        <v>3769.96</v>
      </c>
      <c r="E27" s="22">
        <f>7840.16*0.6488869</f>
        <v>5087.377117904</v>
      </c>
      <c r="F27" s="41"/>
    </row>
    <row r="28" spans="1:6" s="5" customFormat="1" ht="30" customHeight="1">
      <c r="A28" s="9" t="s">
        <v>36</v>
      </c>
      <c r="B28" s="6" t="s">
        <v>93</v>
      </c>
      <c r="C28" s="4" t="s">
        <v>4</v>
      </c>
      <c r="D28" s="20">
        <v>0</v>
      </c>
      <c r="E28" s="20">
        <v>0</v>
      </c>
      <c r="F28" s="39"/>
    </row>
    <row r="29" spans="1:6" s="5" customFormat="1" ht="15" customHeight="1">
      <c r="A29" s="9" t="s">
        <v>38</v>
      </c>
      <c r="B29" s="6" t="s">
        <v>37</v>
      </c>
      <c r="C29" s="4" t="s">
        <v>4</v>
      </c>
      <c r="D29" s="38"/>
      <c r="E29" s="38"/>
      <c r="F29" s="39"/>
    </row>
    <row r="30" spans="1:6" s="5" customFormat="1" ht="30" customHeight="1">
      <c r="A30" s="9" t="s">
        <v>94</v>
      </c>
      <c r="B30" s="6" t="s">
        <v>39</v>
      </c>
      <c r="C30" s="4" t="s">
        <v>4</v>
      </c>
      <c r="D30" s="20">
        <f>D27-D28</f>
        <v>3769.96</v>
      </c>
      <c r="E30" s="20">
        <f>E27-E28</f>
        <v>5087.377117904</v>
      </c>
      <c r="F30" s="39"/>
    </row>
    <row r="31" spans="1:6" s="5" customFormat="1" ht="45" customHeight="1">
      <c r="A31" s="9" t="s">
        <v>95</v>
      </c>
      <c r="B31" s="6" t="s">
        <v>96</v>
      </c>
      <c r="C31" s="4" t="s">
        <v>4</v>
      </c>
      <c r="D31" s="20">
        <v>0</v>
      </c>
      <c r="E31" s="20">
        <v>0</v>
      </c>
      <c r="F31" s="39"/>
    </row>
    <row r="32" spans="1:6" s="5" customFormat="1" ht="30" customHeight="1">
      <c r="A32" s="9" t="s">
        <v>97</v>
      </c>
      <c r="B32" s="6" t="s">
        <v>98</v>
      </c>
      <c r="C32" s="4" t="s">
        <v>4</v>
      </c>
      <c r="D32" s="20">
        <v>0</v>
      </c>
      <c r="E32" s="20">
        <v>0</v>
      </c>
      <c r="F32" s="39"/>
    </row>
    <row r="33" spans="1:6" s="5" customFormat="1" ht="30" customHeight="1">
      <c r="A33" s="10" t="s">
        <v>40</v>
      </c>
      <c r="B33" s="12" t="s">
        <v>41</v>
      </c>
      <c r="C33" s="11" t="s">
        <v>4</v>
      </c>
      <c r="D33" s="21">
        <f>D34+D35+D36+D37+D3+D4+D471+D39+D40+D41+D42+D43+D46</f>
        <v>5168.68</v>
      </c>
      <c r="E33" s="21">
        <f>E34+E35+E36+E37+E3+E4+E471+E39+E40+E41+E42+E43+E46</f>
        <v>9415.621451498002</v>
      </c>
      <c r="F33" s="40"/>
    </row>
    <row r="34" spans="1:6" s="5" customFormat="1" ht="15" customHeight="1">
      <c r="A34" s="9" t="s">
        <v>42</v>
      </c>
      <c r="B34" s="6" t="s">
        <v>43</v>
      </c>
      <c r="C34" s="4" t="s">
        <v>4</v>
      </c>
      <c r="D34" s="38"/>
      <c r="E34" s="38"/>
      <c r="F34" s="39"/>
    </row>
    <row r="35" spans="1:6" s="5" customFormat="1" ht="45" customHeight="1">
      <c r="A35" s="9" t="s">
        <v>44</v>
      </c>
      <c r="B35" s="6" t="s">
        <v>45</v>
      </c>
      <c r="C35" s="4" t="s">
        <v>4</v>
      </c>
      <c r="D35" s="38"/>
      <c r="E35" s="38"/>
      <c r="F35" s="39"/>
    </row>
    <row r="36" spans="1:6" s="5" customFormat="1" ht="15" customHeight="1">
      <c r="A36" s="9" t="s">
        <v>46</v>
      </c>
      <c r="B36" s="6" t="s">
        <v>47</v>
      </c>
      <c r="C36" s="4" t="s">
        <v>4</v>
      </c>
      <c r="D36" s="20">
        <v>0</v>
      </c>
      <c r="E36" s="20">
        <f>691.58*0.6488869</f>
        <v>448.75720230200005</v>
      </c>
      <c r="F36" s="39"/>
    </row>
    <row r="37" spans="1:6" s="5" customFormat="1" ht="15" customHeight="1">
      <c r="A37" s="9" t="s">
        <v>48</v>
      </c>
      <c r="B37" s="6" t="s">
        <v>20</v>
      </c>
      <c r="C37" s="4" t="s">
        <v>4</v>
      </c>
      <c r="D37" s="20">
        <v>2395.03</v>
      </c>
      <c r="E37" s="20">
        <f>3942.56*0.6488869</f>
        <v>2558.275536464</v>
      </c>
      <c r="F37" s="39"/>
    </row>
    <row r="38" spans="1:6" s="5" customFormat="1" ht="45" customHeight="1">
      <c r="A38" s="9" t="s">
        <v>49</v>
      </c>
      <c r="B38" s="6" t="s">
        <v>99</v>
      </c>
      <c r="C38" s="4" t="s">
        <v>4</v>
      </c>
      <c r="D38" s="20">
        <v>0</v>
      </c>
      <c r="E38" s="20">
        <v>0</v>
      </c>
      <c r="F38" s="39"/>
    </row>
    <row r="39" spans="1:6" s="5" customFormat="1" ht="15" customHeight="1">
      <c r="A39" s="9" t="s">
        <v>50</v>
      </c>
      <c r="B39" s="6" t="s">
        <v>100</v>
      </c>
      <c r="C39" s="4" t="s">
        <v>4</v>
      </c>
      <c r="D39" s="20">
        <v>2104.12</v>
      </c>
      <c r="E39" s="20">
        <f>4637.58*0.6488869</f>
        <v>3009.2649097020003</v>
      </c>
      <c r="F39" s="7" t="s">
        <v>133</v>
      </c>
    </row>
    <row r="40" spans="1:6" s="5" customFormat="1" ht="15" customHeight="1">
      <c r="A40" s="9" t="s">
        <v>51</v>
      </c>
      <c r="B40" s="6" t="s">
        <v>101</v>
      </c>
      <c r="C40" s="4" t="s">
        <v>4</v>
      </c>
      <c r="D40" s="20"/>
      <c r="E40" s="20"/>
      <c r="F40" s="39"/>
    </row>
    <row r="41" spans="1:6" s="5" customFormat="1" ht="15" customHeight="1">
      <c r="A41" s="9" t="s">
        <v>55</v>
      </c>
      <c r="B41" s="6" t="s">
        <v>21</v>
      </c>
      <c r="C41" s="4" t="s">
        <v>4</v>
      </c>
      <c r="D41" s="20">
        <v>0</v>
      </c>
      <c r="E41" s="20">
        <v>0</v>
      </c>
      <c r="F41" s="39"/>
    </row>
    <row r="42" spans="1:6" s="5" customFormat="1" ht="15" customHeight="1">
      <c r="A42" s="9" t="s">
        <v>102</v>
      </c>
      <c r="B42" s="6" t="s">
        <v>22</v>
      </c>
      <c r="C42" s="4" t="s">
        <v>4</v>
      </c>
      <c r="D42" s="20">
        <v>48.02</v>
      </c>
      <c r="E42" s="20">
        <f>(362.58+8.06)*0.6488869</f>
        <v>240.503440616</v>
      </c>
      <c r="F42" s="39"/>
    </row>
    <row r="43" spans="1:6" s="5" customFormat="1" ht="45.75" customHeight="1">
      <c r="A43" s="34" t="s">
        <v>103</v>
      </c>
      <c r="B43" s="28" t="s">
        <v>52</v>
      </c>
      <c r="C43" s="29" t="s">
        <v>4</v>
      </c>
      <c r="D43" s="30">
        <v>0</v>
      </c>
      <c r="E43" s="30">
        <v>0</v>
      </c>
      <c r="F43" s="31"/>
    </row>
    <row r="44" spans="1:6" s="5" customFormat="1" ht="30" customHeight="1">
      <c r="A44" s="34" t="s">
        <v>104</v>
      </c>
      <c r="B44" s="28" t="s">
        <v>53</v>
      </c>
      <c r="C44" s="29" t="s">
        <v>54</v>
      </c>
      <c r="D44" s="30">
        <v>0</v>
      </c>
      <c r="E44" s="30">
        <v>0</v>
      </c>
      <c r="F44" s="31"/>
    </row>
    <row r="45" spans="1:6" s="5" customFormat="1" ht="104.25" customHeight="1">
      <c r="A45" s="9" t="s">
        <v>105</v>
      </c>
      <c r="B45" s="6" t="s">
        <v>56</v>
      </c>
      <c r="C45" s="4" t="s">
        <v>4</v>
      </c>
      <c r="D45" s="20">
        <v>0</v>
      </c>
      <c r="E45" s="20">
        <v>0</v>
      </c>
      <c r="F45" s="39"/>
    </row>
    <row r="46" spans="1:6" s="5" customFormat="1" ht="30" customHeight="1">
      <c r="A46" s="9" t="s">
        <v>106</v>
      </c>
      <c r="B46" s="6" t="s">
        <v>107</v>
      </c>
      <c r="C46" s="4" t="s">
        <v>4</v>
      </c>
      <c r="D46" s="20">
        <v>621.51</v>
      </c>
      <c r="E46" s="20">
        <f>4868.06*0.6488869</f>
        <v>3158.8203624140006</v>
      </c>
      <c r="F46" s="39"/>
    </row>
    <row r="47" spans="1:6" s="5" customFormat="1" ht="45" customHeight="1">
      <c r="A47" s="9" t="s">
        <v>14</v>
      </c>
      <c r="B47" s="6" t="s">
        <v>23</v>
      </c>
      <c r="C47" s="4" t="s">
        <v>4</v>
      </c>
      <c r="D47" s="20">
        <v>3997.65</v>
      </c>
      <c r="E47" s="20">
        <v>0</v>
      </c>
      <c r="F47" s="39"/>
    </row>
    <row r="48" spans="1:6" s="5" customFormat="1" ht="30" customHeight="1">
      <c r="A48" s="9" t="s">
        <v>15</v>
      </c>
      <c r="B48" s="6" t="s">
        <v>57</v>
      </c>
      <c r="C48" s="4" t="s">
        <v>4</v>
      </c>
      <c r="D48" s="20">
        <f>D22+D26+D28</f>
        <v>5389.64</v>
      </c>
      <c r="E48" s="20">
        <f>E22+E26+E28</f>
        <v>9528.57968305</v>
      </c>
      <c r="F48" s="39"/>
    </row>
    <row r="49" spans="1:6" s="5" customFormat="1" ht="45" customHeight="1">
      <c r="A49" s="10" t="s">
        <v>16</v>
      </c>
      <c r="B49" s="12" t="s">
        <v>58</v>
      </c>
      <c r="C49" s="11" t="s">
        <v>4</v>
      </c>
      <c r="D49" s="21">
        <v>1368.79</v>
      </c>
      <c r="E49" s="21">
        <v>2086.78941</v>
      </c>
      <c r="F49" s="40"/>
    </row>
    <row r="50" spans="1:6" s="5" customFormat="1" ht="51" customHeight="1">
      <c r="A50" s="9" t="s">
        <v>6</v>
      </c>
      <c r="B50" s="6" t="s">
        <v>108</v>
      </c>
      <c r="C50" s="4" t="s">
        <v>59</v>
      </c>
      <c r="D50" s="20">
        <v>0.646</v>
      </c>
      <c r="E50" s="20">
        <v>0.930905</v>
      </c>
      <c r="F50" s="39"/>
    </row>
    <row r="51" spans="1:6" s="5" customFormat="1" ht="60" customHeight="1">
      <c r="A51" s="9" t="s">
        <v>40</v>
      </c>
      <c r="B51" s="6" t="s">
        <v>109</v>
      </c>
      <c r="C51" s="4" t="s">
        <v>4</v>
      </c>
      <c r="D51" s="20">
        <f>1368.79/D50/1000</f>
        <v>2.1188699690402477</v>
      </c>
      <c r="E51" s="20">
        <f>2086.78941/E50/1000</f>
        <v>2.2416781626481757</v>
      </c>
      <c r="F51" s="39"/>
    </row>
    <row r="52" spans="1:6" s="5" customFormat="1" ht="57" customHeight="1">
      <c r="A52" s="10" t="s">
        <v>24</v>
      </c>
      <c r="B52" s="12" t="s">
        <v>61</v>
      </c>
      <c r="C52" s="11" t="s">
        <v>31</v>
      </c>
      <c r="D52" s="21" t="s">
        <v>31</v>
      </c>
      <c r="E52" s="21" t="s">
        <v>31</v>
      </c>
      <c r="F52" s="42" t="s">
        <v>31</v>
      </c>
    </row>
    <row r="53" spans="1:6" s="14" customFormat="1" ht="30" customHeight="1">
      <c r="A53" s="58" t="s">
        <v>5</v>
      </c>
      <c r="B53" s="25" t="s">
        <v>62</v>
      </c>
      <c r="C53" s="26" t="s">
        <v>63</v>
      </c>
      <c r="D53" s="27">
        <v>240</v>
      </c>
      <c r="E53" s="27">
        <v>250</v>
      </c>
      <c r="F53" s="44"/>
    </row>
    <row r="54" spans="1:6" s="14" customFormat="1" ht="15" customHeight="1">
      <c r="A54" s="58" t="s">
        <v>64</v>
      </c>
      <c r="B54" s="25" t="s">
        <v>65</v>
      </c>
      <c r="C54" s="26" t="s">
        <v>66</v>
      </c>
      <c r="D54" s="27">
        <v>43</v>
      </c>
      <c r="E54" s="27">
        <v>45</v>
      </c>
      <c r="F54" s="44"/>
    </row>
    <row r="55" spans="1:6" s="5" customFormat="1" ht="27" customHeight="1">
      <c r="A55" s="34" t="s">
        <v>130</v>
      </c>
      <c r="B55" s="28" t="s">
        <v>114</v>
      </c>
      <c r="C55" s="29" t="s">
        <v>66</v>
      </c>
      <c r="D55" s="30">
        <v>43</v>
      </c>
      <c r="E55" s="30">
        <v>45</v>
      </c>
      <c r="F55" s="43"/>
    </row>
    <row r="56" spans="1:6" s="14" customFormat="1" ht="30" customHeight="1">
      <c r="A56" s="58" t="s">
        <v>67</v>
      </c>
      <c r="B56" s="25" t="s">
        <v>68</v>
      </c>
      <c r="C56" s="26" t="s">
        <v>69</v>
      </c>
      <c r="D56" s="27">
        <f>143.15+55.85</f>
        <v>199</v>
      </c>
      <c r="E56" s="27">
        <f>E57+E58</f>
        <v>205.04</v>
      </c>
      <c r="F56" s="60"/>
    </row>
    <row r="57" spans="1:6" s="5" customFormat="1" ht="30" customHeight="1">
      <c r="A57" s="34" t="s">
        <v>117</v>
      </c>
      <c r="B57" s="28" t="s">
        <v>115</v>
      </c>
      <c r="C57" s="29" t="s">
        <v>69</v>
      </c>
      <c r="D57" s="30">
        <v>143.15</v>
      </c>
      <c r="E57" s="30">
        <v>148.35</v>
      </c>
      <c r="F57" s="43"/>
    </row>
    <row r="58" spans="1:6" s="5" customFormat="1" ht="30" customHeight="1">
      <c r="A58" s="34" t="s">
        <v>118</v>
      </c>
      <c r="B58" s="28" t="s">
        <v>116</v>
      </c>
      <c r="C58" s="29" t="s">
        <v>69</v>
      </c>
      <c r="D58" s="30">
        <v>55.85</v>
      </c>
      <c r="E58" s="30">
        <v>56.69</v>
      </c>
      <c r="F58" s="43"/>
    </row>
    <row r="59" spans="1:6" s="14" customFormat="1" ht="30" customHeight="1">
      <c r="A59" s="58" t="s">
        <v>70</v>
      </c>
      <c r="B59" s="25" t="s">
        <v>71</v>
      </c>
      <c r="C59" s="26" t="s">
        <v>69</v>
      </c>
      <c r="D59" s="27">
        <f>846.58-D56</f>
        <v>647.58</v>
      </c>
      <c r="E59" s="27">
        <f>E60+E61</f>
        <v>703.17</v>
      </c>
      <c r="F59" s="59"/>
    </row>
    <row r="60" spans="1:6" s="5" customFormat="1" ht="30" customHeight="1">
      <c r="A60" s="34" t="s">
        <v>120</v>
      </c>
      <c r="B60" s="28" t="s">
        <v>119</v>
      </c>
      <c r="C60" s="29" t="s">
        <v>69</v>
      </c>
      <c r="D60" s="30">
        <v>647.58</v>
      </c>
      <c r="E60" s="30">
        <v>703.17</v>
      </c>
      <c r="F60" s="43"/>
    </row>
    <row r="61" spans="1:6" s="5" customFormat="1" ht="30" customHeight="1">
      <c r="A61" s="34" t="s">
        <v>135</v>
      </c>
      <c r="B61" s="28" t="s">
        <v>136</v>
      </c>
      <c r="C61" s="29" t="s">
        <v>69</v>
      </c>
      <c r="D61" s="30">
        <f>D59-D60</f>
        <v>0</v>
      </c>
      <c r="E61" s="30">
        <v>0</v>
      </c>
      <c r="F61" s="43"/>
    </row>
    <row r="62" spans="1:6" s="14" customFormat="1" ht="15" customHeight="1">
      <c r="A62" s="58" t="s">
        <v>72</v>
      </c>
      <c r="B62" s="25" t="s">
        <v>73</v>
      </c>
      <c r="C62" s="26" t="s">
        <v>74</v>
      </c>
      <c r="D62" s="27">
        <f>SUM(D63:D64)</f>
        <v>54.89</v>
      </c>
      <c r="E62" s="27">
        <f>E63+E64</f>
        <v>63.39</v>
      </c>
      <c r="F62" s="44"/>
    </row>
    <row r="63" spans="1:6" s="5" customFormat="1" ht="30" customHeight="1">
      <c r="A63" s="34" t="s">
        <v>123</v>
      </c>
      <c r="B63" s="28" t="s">
        <v>121</v>
      </c>
      <c r="C63" s="29" t="s">
        <v>74</v>
      </c>
      <c r="D63" s="30">
        <v>45.19</v>
      </c>
      <c r="E63" s="30">
        <v>42.39</v>
      </c>
      <c r="F63" s="43"/>
    </row>
    <row r="64" spans="1:6" s="5" customFormat="1" ht="30" customHeight="1">
      <c r="A64" s="34" t="s">
        <v>124</v>
      </c>
      <c r="B64" s="28" t="s">
        <v>122</v>
      </c>
      <c r="C64" s="29" t="s">
        <v>74</v>
      </c>
      <c r="D64" s="30">
        <v>9.7</v>
      </c>
      <c r="E64" s="30">
        <v>21</v>
      </c>
      <c r="F64" s="43"/>
    </row>
    <row r="65" spans="1:6" s="14" customFormat="1" ht="15" customHeight="1">
      <c r="A65" s="58" t="s">
        <v>75</v>
      </c>
      <c r="B65" s="25" t="s">
        <v>76</v>
      </c>
      <c r="C65" s="26" t="s">
        <v>60</v>
      </c>
      <c r="D65" s="27">
        <f>100-0.15/54.74*100</f>
        <v>99.72597734746073</v>
      </c>
      <c r="E65" s="27">
        <f>100-0.1/61.59*100</f>
        <v>99.83763597986686</v>
      </c>
      <c r="F65" s="44"/>
    </row>
    <row r="66" spans="1:6" s="14" customFormat="1" ht="30" customHeight="1">
      <c r="A66" s="47" t="s">
        <v>77</v>
      </c>
      <c r="B66" s="48" t="s">
        <v>78</v>
      </c>
      <c r="C66" s="49" t="s">
        <v>4</v>
      </c>
      <c r="D66" s="50"/>
      <c r="E66" s="36">
        <v>5216.16</v>
      </c>
      <c r="F66" s="56"/>
    </row>
    <row r="67" spans="1:6" s="5" customFormat="1" ht="30" customHeight="1">
      <c r="A67" s="51" t="s">
        <v>79</v>
      </c>
      <c r="B67" s="52" t="s">
        <v>80</v>
      </c>
      <c r="C67" s="53" t="s">
        <v>4</v>
      </c>
      <c r="D67" s="54"/>
      <c r="E67" s="35">
        <v>0</v>
      </c>
      <c r="F67" s="57"/>
    </row>
    <row r="68" spans="1:6" s="5" customFormat="1" ht="45" customHeight="1">
      <c r="A68" s="51" t="s">
        <v>81</v>
      </c>
      <c r="B68" s="52" t="s">
        <v>82</v>
      </c>
      <c r="C68" s="53" t="s">
        <v>60</v>
      </c>
      <c r="D68" s="54"/>
      <c r="E68" s="35" t="s">
        <v>31</v>
      </c>
      <c r="F68" s="55" t="s">
        <v>31</v>
      </c>
    </row>
    <row r="69" spans="1:6" ht="15" customHeight="1">
      <c r="A69" s="13"/>
      <c r="B69" s="32"/>
      <c r="C69" s="32"/>
      <c r="D69" s="37"/>
      <c r="E69" s="33"/>
      <c r="F69" s="32"/>
    </row>
    <row r="70" spans="4:5" s="1" customFormat="1" ht="12.75">
      <c r="D70" s="18"/>
      <c r="E70" s="18"/>
    </row>
    <row r="71" spans="1:6" s="1" customFormat="1" ht="68.25" customHeight="1">
      <c r="A71" s="69" t="s">
        <v>83</v>
      </c>
      <c r="B71" s="70"/>
      <c r="C71" s="70"/>
      <c r="D71" s="70"/>
      <c r="E71" s="70"/>
      <c r="F71" s="70"/>
    </row>
    <row r="72" spans="1:6" s="1" customFormat="1" ht="25.5" customHeight="1">
      <c r="A72" s="69" t="s">
        <v>84</v>
      </c>
      <c r="B72" s="70"/>
      <c r="C72" s="70"/>
      <c r="D72" s="70"/>
      <c r="E72" s="70"/>
      <c r="F72" s="70"/>
    </row>
    <row r="73" spans="1:6" s="1" customFormat="1" ht="25.5" customHeight="1">
      <c r="A73" s="69" t="s">
        <v>110</v>
      </c>
      <c r="B73" s="70"/>
      <c r="C73" s="70"/>
      <c r="D73" s="70"/>
      <c r="E73" s="70"/>
      <c r="F73" s="70"/>
    </row>
    <row r="74" spans="1:6" s="1" customFormat="1" ht="25.5" customHeight="1">
      <c r="A74" s="69" t="s">
        <v>85</v>
      </c>
      <c r="B74" s="70"/>
      <c r="C74" s="70"/>
      <c r="D74" s="70"/>
      <c r="E74" s="70"/>
      <c r="F74" s="70"/>
    </row>
    <row r="75" spans="1:6" s="1" customFormat="1" ht="25.5" customHeight="1">
      <c r="A75" s="69" t="s">
        <v>86</v>
      </c>
      <c r="B75" s="70"/>
      <c r="C75" s="70"/>
      <c r="D75" s="70"/>
      <c r="E75" s="70"/>
      <c r="F75" s="70"/>
    </row>
    <row r="76" ht="3" customHeight="1"/>
  </sheetData>
  <sheetProtection/>
  <mergeCells count="16">
    <mergeCell ref="A5:F5"/>
    <mergeCell ref="A6:F6"/>
    <mergeCell ref="A7:F7"/>
    <mergeCell ref="A8:F8"/>
    <mergeCell ref="B11:C11"/>
    <mergeCell ref="B12:C12"/>
    <mergeCell ref="A72:F72"/>
    <mergeCell ref="A73:F73"/>
    <mergeCell ref="A74:F74"/>
    <mergeCell ref="A75:F75"/>
    <mergeCell ref="A15:A16"/>
    <mergeCell ref="B15:B16"/>
    <mergeCell ref="C15:C16"/>
    <mergeCell ref="D15:E15"/>
    <mergeCell ref="F15:F16"/>
    <mergeCell ref="A71:F7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Узбеков Алексей Раилович</cp:lastModifiedBy>
  <cp:lastPrinted>2021-04-20T06:46:49Z</cp:lastPrinted>
  <dcterms:created xsi:type="dcterms:W3CDTF">2010-05-19T10:50:44Z</dcterms:created>
  <dcterms:modified xsi:type="dcterms:W3CDTF">2021-04-30T06:53:31Z</dcterms:modified>
  <cp:category/>
  <cp:version/>
  <cp:contentType/>
  <cp:contentStatus/>
</cp:coreProperties>
</file>